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ВИКОНАННЯ ФІНПЛАН У 2022\2 квартал\"/>
    </mc:Choice>
  </mc:AlternateContent>
  <xr:revisionPtr revIDLastSave="0" documentId="8_{9A1CA8D2-A478-405C-9597-786E0569CD02}" xr6:coauthVersionLast="47" xr6:coauthVersionMax="47" xr10:uidLastSave="{00000000-0000-0000-0000-000000000000}"/>
  <bookViews>
    <workbookView xWindow="-120" yWindow="-120" windowWidth="25440" windowHeight="15390" tabRatio="915" activeTab="5" xr2:uid="{00000000-000D-0000-FFFF-FFFF00000000}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IV. Кап. інвестиції" sheetId="3" r:id="rId4"/>
    <sheet name="Розшифровка до капівидатків" sheetId="23" r:id="rId5"/>
    <sheet name="6.1. Інша інфо_1" sheetId="10" r:id="rId6"/>
    <sheet name="6.2. Інша інфо_2" sheetId="9" r:id="rId7"/>
    <sheet name="VII Статутн. капіт" sheetId="20" r:id="rId8"/>
    <sheet name="Розшифровка до Статутного" sheetId="2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_xlnm.Print_Titles" localSheetId="1">'Розшифровка фінрезультати'!$4:$5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'6.1. Інша інфо_1'!$A$1:$O$50</definedName>
    <definedName name="_xlnm.Print_Area" localSheetId="6">'6.2. Інша інфо_2'!$A$1:$AF$40</definedName>
    <definedName name="_xlnm.Print_Area" localSheetId="0">'I. Фін результат'!$A$1:$I$103</definedName>
    <definedName name="_xlnm.Print_Area" localSheetId="3">'IV. Кап. інвестиції'!$A$1:$H$18</definedName>
    <definedName name="_xlnm.Print_Area" localSheetId="7">'VII Статутн. капіт'!$A$1:$H$18</definedName>
    <definedName name="_xlnm.Print_Area" localSheetId="2">'ІІ. Розр. з бюджетом'!$A$1:$H$50</definedName>
    <definedName name="_xlnm.Print_Area" localSheetId="4">'Розшифровка до капівидатків'!$A$1:$G$21</definedName>
    <definedName name="_xlnm.Print_Area" localSheetId="8">'Розшифровка до Статутного'!$A$1:$G$14</definedName>
    <definedName name="_xlnm.Print_Area" localSheetId="1">'Розшифровка фінрезультати'!$A$1:$G$71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</workbook>
</file>

<file path=xl/calcChain.xml><?xml version="1.0" encoding="utf-8"?>
<calcChain xmlns="http://schemas.openxmlformats.org/spreadsheetml/2006/main">
  <c r="F10" i="23" l="1"/>
  <c r="M39" i="10" l="1"/>
  <c r="M40" i="10"/>
  <c r="M48" i="10"/>
  <c r="G10" i="23" l="1"/>
  <c r="G33" i="19"/>
  <c r="G10" i="19"/>
  <c r="G41" i="2"/>
  <c r="M44" i="10" l="1"/>
  <c r="M45" i="10"/>
  <c r="J44" i="10"/>
  <c r="J45" i="10"/>
  <c r="F8" i="21" l="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F15" i="21"/>
  <c r="G15" i="21"/>
  <c r="F16" i="21"/>
  <c r="G16" i="21"/>
  <c r="F17" i="21"/>
  <c r="G17" i="21"/>
  <c r="F18" i="21"/>
  <c r="G18" i="21"/>
  <c r="F19" i="21"/>
  <c r="G19" i="21"/>
  <c r="F20" i="21"/>
  <c r="G20" i="21"/>
  <c r="F21" i="21"/>
  <c r="G21" i="21"/>
  <c r="F22" i="21"/>
  <c r="G22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35" i="21"/>
  <c r="G35" i="21"/>
  <c r="F36" i="21"/>
  <c r="G36" i="21"/>
  <c r="F37" i="21"/>
  <c r="G37" i="21"/>
  <c r="F39" i="21"/>
  <c r="G39" i="21"/>
  <c r="F40" i="21"/>
  <c r="G40" i="21"/>
  <c r="F41" i="21"/>
  <c r="G41" i="21"/>
  <c r="F42" i="21"/>
  <c r="G42" i="21"/>
  <c r="F43" i="21"/>
  <c r="G43" i="21"/>
  <c r="F44" i="21"/>
  <c r="G44" i="21"/>
  <c r="F45" i="21"/>
  <c r="G45" i="21"/>
  <c r="F46" i="21"/>
  <c r="G46" i="21"/>
  <c r="F47" i="21"/>
  <c r="G47" i="21"/>
  <c r="F49" i="21"/>
  <c r="G49" i="21"/>
  <c r="F50" i="21"/>
  <c r="G50" i="21"/>
  <c r="F51" i="21"/>
  <c r="G51" i="21"/>
  <c r="F52" i="21"/>
  <c r="G52" i="21"/>
  <c r="F53" i="21"/>
  <c r="G53" i="21"/>
  <c r="F54" i="21"/>
  <c r="G54" i="21"/>
  <c r="F55" i="21"/>
  <c r="G55" i="21"/>
  <c r="F57" i="21"/>
  <c r="G57" i="21"/>
  <c r="F58" i="21"/>
  <c r="G58" i="21"/>
  <c r="F59" i="21"/>
  <c r="G59" i="21"/>
  <c r="F60" i="21"/>
  <c r="G60" i="21"/>
  <c r="F61" i="21"/>
  <c r="G61" i="21"/>
  <c r="F62" i="21"/>
  <c r="G62" i="21"/>
  <c r="F63" i="21"/>
  <c r="G63" i="21"/>
  <c r="F64" i="21"/>
  <c r="G64" i="21"/>
  <c r="F65" i="21"/>
  <c r="G65" i="21"/>
  <c r="F67" i="21"/>
  <c r="G67" i="21"/>
  <c r="F68" i="21"/>
  <c r="G68" i="21"/>
  <c r="F40" i="19"/>
  <c r="F36" i="19"/>
  <c r="F27" i="19"/>
  <c r="F19" i="19"/>
  <c r="F43" i="19" s="1"/>
  <c r="F99" i="2"/>
  <c r="F91" i="2"/>
  <c r="F90" i="2"/>
  <c r="F89" i="2"/>
  <c r="F88" i="2"/>
  <c r="F87" i="2"/>
  <c r="F71" i="2"/>
  <c r="F68" i="2"/>
  <c r="F56" i="2"/>
  <c r="F52" i="2"/>
  <c r="F82" i="2" s="1"/>
  <c r="F44" i="2"/>
  <c r="F23" i="2"/>
  <c r="F13" i="2"/>
  <c r="E7" i="23"/>
  <c r="D7" i="23"/>
  <c r="D6" i="23"/>
  <c r="E6" i="23"/>
  <c r="I25" i="10"/>
  <c r="I24" i="10"/>
  <c r="I23" i="10"/>
  <c r="I18" i="10"/>
  <c r="I14" i="10"/>
  <c r="I10" i="10"/>
  <c r="C25" i="10"/>
  <c r="C24" i="10"/>
  <c r="C23" i="10"/>
  <c r="C7" i="23"/>
  <c r="C6" i="21"/>
  <c r="G31" i="19"/>
  <c r="G29" i="19"/>
  <c r="F83" i="2" l="1"/>
  <c r="F22" i="2"/>
  <c r="F63" i="2" s="1"/>
  <c r="I22" i="10"/>
  <c r="F86" i="2" l="1"/>
  <c r="F92" i="2" s="1"/>
  <c r="F74" i="2"/>
  <c r="F79" i="2" s="1"/>
  <c r="U13" i="9"/>
  <c r="V13" i="9"/>
  <c r="Y13" i="9"/>
  <c r="Z13" i="9"/>
  <c r="R9" i="9"/>
  <c r="R13" i="9" s="1"/>
  <c r="Q9" i="9"/>
  <c r="Q13" i="9" s="1"/>
  <c r="F9" i="23"/>
  <c r="D48" i="21"/>
  <c r="G11" i="20"/>
  <c r="M35" i="10"/>
  <c r="M36" i="10"/>
  <c r="M37" i="10"/>
  <c r="M38" i="10"/>
  <c r="M41" i="10"/>
  <c r="M42" i="10"/>
  <c r="M43" i="10"/>
  <c r="M46" i="10"/>
  <c r="M47" i="10"/>
  <c r="M49" i="10"/>
  <c r="M34" i="10"/>
  <c r="J49" i="10"/>
  <c r="J34" i="10"/>
  <c r="J35" i="10"/>
  <c r="J36" i="10"/>
  <c r="J37" i="10"/>
  <c r="J38" i="10"/>
  <c r="J39" i="10"/>
  <c r="J40" i="10"/>
  <c r="J41" i="10"/>
  <c r="J42" i="10"/>
  <c r="J43" i="10"/>
  <c r="J46" i="10"/>
  <c r="J47" i="10"/>
  <c r="G7" i="21"/>
  <c r="F7" i="21"/>
  <c r="H50" i="2"/>
  <c r="G50" i="2"/>
  <c r="G37" i="2" l="1"/>
  <c r="G40" i="2"/>
  <c r="G70" i="2"/>
  <c r="F9" i="19" l="1"/>
  <c r="F8" i="24" l="1"/>
  <c r="G8" i="24"/>
  <c r="F9" i="24"/>
  <c r="G9" i="24"/>
  <c r="F10" i="24"/>
  <c r="G10" i="24"/>
  <c r="C11" i="23"/>
  <c r="C6" i="23"/>
  <c r="F17" i="19" l="1"/>
  <c r="D50" i="10" l="1"/>
  <c r="G50" i="10"/>
  <c r="J50" i="10" l="1"/>
  <c r="M50" i="10"/>
  <c r="N42" i="10"/>
  <c r="O42" i="10"/>
  <c r="N43" i="10"/>
  <c r="O43" i="10"/>
  <c r="N44" i="10"/>
  <c r="O44" i="10"/>
  <c r="N46" i="10"/>
  <c r="O46" i="10"/>
  <c r="N34" i="10"/>
  <c r="O34" i="10"/>
  <c r="N35" i="10"/>
  <c r="O35" i="10"/>
  <c r="N36" i="10"/>
  <c r="O36" i="10"/>
  <c r="N37" i="10"/>
  <c r="O37" i="10"/>
  <c r="N38" i="10"/>
  <c r="O38" i="10"/>
  <c r="N39" i="10"/>
  <c r="O39" i="10"/>
  <c r="C7" i="3" l="1"/>
  <c r="C40" i="19"/>
  <c r="C36" i="19"/>
  <c r="C27" i="19"/>
  <c r="C19" i="19"/>
  <c r="C9" i="19"/>
  <c r="C99" i="2"/>
  <c r="C91" i="2"/>
  <c r="C90" i="2"/>
  <c r="C89" i="2"/>
  <c r="C88" i="2"/>
  <c r="C87" i="2"/>
  <c r="C71" i="2"/>
  <c r="C68" i="2"/>
  <c r="C56" i="2"/>
  <c r="C52" i="2"/>
  <c r="C44" i="2"/>
  <c r="C23" i="2"/>
  <c r="C13" i="2"/>
  <c r="C83" i="2" l="1"/>
  <c r="C22" i="2"/>
  <c r="C63" i="2" s="1"/>
  <c r="C74" i="2" s="1"/>
  <c r="C79" i="2" s="1"/>
  <c r="C17" i="19" s="1"/>
  <c r="C82" i="2"/>
  <c r="C43" i="19"/>
  <c r="C86" i="2" l="1"/>
  <c r="C92" i="2" s="1"/>
  <c r="E66" i="21"/>
  <c r="D66" i="21"/>
  <c r="C66" i="21"/>
  <c r="E56" i="21"/>
  <c r="D56" i="21"/>
  <c r="C56" i="21"/>
  <c r="E48" i="21"/>
  <c r="C48" i="21"/>
  <c r="E38" i="21"/>
  <c r="D38" i="21"/>
  <c r="C38" i="21"/>
  <c r="E6" i="21"/>
  <c r="D6" i="21"/>
  <c r="F18" i="10"/>
  <c r="C18" i="10"/>
  <c r="F66" i="21" l="1"/>
  <c r="G66" i="21"/>
  <c r="F56" i="21"/>
  <c r="G56" i="21"/>
  <c r="F48" i="21"/>
  <c r="G48" i="21"/>
  <c r="F38" i="21"/>
  <c r="G38" i="21"/>
  <c r="F6" i="21"/>
  <c r="G6" i="21"/>
  <c r="N40" i="10"/>
  <c r="N41" i="10"/>
  <c r="N47" i="10"/>
  <c r="N48" i="10"/>
  <c r="O40" i="10"/>
  <c r="O41" i="10"/>
  <c r="O47" i="10"/>
  <c r="O48" i="10"/>
  <c r="O50" i="10"/>
  <c r="N50" i="10"/>
  <c r="L50" i="10"/>
  <c r="K50" i="10"/>
  <c r="J48" i="10"/>
  <c r="O49" i="10"/>
  <c r="N49" i="10"/>
  <c r="F25" i="10"/>
  <c r="F24" i="10"/>
  <c r="F23" i="10"/>
  <c r="F14" i="10"/>
  <c r="C14" i="10"/>
  <c r="F10" i="10"/>
  <c r="F22" i="10" s="1"/>
  <c r="C10" i="10"/>
  <c r="C22" i="10" s="1"/>
  <c r="D27" i="19" l="1"/>
  <c r="E27" i="19"/>
  <c r="H30" i="19"/>
  <c r="H31" i="19"/>
  <c r="H32" i="19"/>
  <c r="H33" i="19"/>
  <c r="H34" i="19"/>
  <c r="H28" i="19"/>
  <c r="G6" i="24" l="1"/>
  <c r="G7" i="24"/>
  <c r="F6" i="24"/>
  <c r="F7" i="24"/>
  <c r="E5" i="24"/>
  <c r="D5" i="24"/>
  <c r="G5" i="24" l="1"/>
  <c r="F5" i="24"/>
  <c r="G7" i="23" l="1"/>
  <c r="G11" i="23"/>
  <c r="G12" i="23"/>
  <c r="G13" i="23"/>
  <c r="G14" i="23"/>
  <c r="G17" i="23"/>
  <c r="G6" i="23"/>
  <c r="F7" i="23"/>
  <c r="F8" i="23"/>
  <c r="F11" i="23"/>
  <c r="F12" i="23"/>
  <c r="F13" i="23"/>
  <c r="F14" i="23"/>
  <c r="F17" i="23"/>
  <c r="F6" i="23"/>
  <c r="G25" i="19" l="1"/>
  <c r="H25" i="19"/>
  <c r="D36" i="19" l="1"/>
  <c r="E36" i="19"/>
  <c r="D9" i="20"/>
  <c r="E9" i="20"/>
  <c r="F9" i="20"/>
  <c r="H9" i="20" s="1"/>
  <c r="C9" i="20"/>
  <c r="H12" i="20"/>
  <c r="H11" i="20"/>
  <c r="T29" i="9"/>
  <c r="R29" i="9"/>
  <c r="P29" i="9"/>
  <c r="N26" i="9"/>
  <c r="N28" i="9"/>
  <c r="L29" i="9"/>
  <c r="J29" i="9"/>
  <c r="H29" i="9"/>
  <c r="F29" i="9"/>
  <c r="N13" i="9"/>
  <c r="M13" i="9"/>
  <c r="AD9" i="9"/>
  <c r="AD13" i="9" s="1"/>
  <c r="AD10" i="9"/>
  <c r="AD11" i="9"/>
  <c r="AD12" i="9"/>
  <c r="AC11" i="9"/>
  <c r="AC9" i="9"/>
  <c r="AC13" i="9" s="1"/>
  <c r="AC10" i="9"/>
  <c r="AC12" i="9"/>
  <c r="AA9" i="9"/>
  <c r="AA13" i="9" s="1"/>
  <c r="AA10" i="9"/>
  <c r="AA11" i="9"/>
  <c r="AA12" i="9"/>
  <c r="AB12" i="9"/>
  <c r="AB11" i="9"/>
  <c r="AB10" i="9"/>
  <c r="AB9" i="9"/>
  <c r="AB13" i="9" s="1"/>
  <c r="W9" i="9"/>
  <c r="W13" i="9" s="1"/>
  <c r="W10" i="9"/>
  <c r="W11" i="9"/>
  <c r="W12" i="9"/>
  <c r="X12" i="9"/>
  <c r="X11" i="9"/>
  <c r="X10" i="9"/>
  <c r="X9" i="9"/>
  <c r="X13" i="9" s="1"/>
  <c r="S9" i="9"/>
  <c r="S13" i="9" s="1"/>
  <c r="S10" i="9"/>
  <c r="S11" i="9"/>
  <c r="S12" i="9"/>
  <c r="T12" i="9"/>
  <c r="T11" i="9"/>
  <c r="T10" i="9"/>
  <c r="T9" i="9"/>
  <c r="T13" i="9" s="1"/>
  <c r="O9" i="9"/>
  <c r="O10" i="9"/>
  <c r="O11" i="9"/>
  <c r="O12" i="9"/>
  <c r="E13" i="2"/>
  <c r="E56" i="2"/>
  <c r="D87" i="2"/>
  <c r="E89" i="2"/>
  <c r="E91" i="2"/>
  <c r="E87" i="2"/>
  <c r="G8" i="3"/>
  <c r="H8" i="3"/>
  <c r="G9" i="3"/>
  <c r="H9" i="3"/>
  <c r="G10" i="3"/>
  <c r="H10" i="3"/>
  <c r="G11" i="3"/>
  <c r="H11" i="3"/>
  <c r="G12" i="3"/>
  <c r="H12" i="3"/>
  <c r="G13" i="3"/>
  <c r="H13" i="3"/>
  <c r="D7" i="3"/>
  <c r="E7" i="3"/>
  <c r="F7" i="3"/>
  <c r="D40" i="19"/>
  <c r="E40" i="19"/>
  <c r="D19" i="19"/>
  <c r="E19" i="19"/>
  <c r="H20" i="19"/>
  <c r="H21" i="19"/>
  <c r="H22" i="19"/>
  <c r="H23" i="19"/>
  <c r="H24" i="19"/>
  <c r="H26" i="19"/>
  <c r="H29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D9" i="19"/>
  <c r="E9" i="19"/>
  <c r="G9" i="19" s="1"/>
  <c r="D91" i="2"/>
  <c r="D90" i="2"/>
  <c r="E90" i="2"/>
  <c r="D89" i="2"/>
  <c r="D88" i="2"/>
  <c r="E88" i="2"/>
  <c r="G57" i="2"/>
  <c r="G58" i="2"/>
  <c r="G59" i="2"/>
  <c r="G60" i="2"/>
  <c r="G61" i="2"/>
  <c r="G62" i="2"/>
  <c r="G54" i="2"/>
  <c r="G55" i="2"/>
  <c r="G53" i="2"/>
  <c r="G48" i="2"/>
  <c r="H95" i="2"/>
  <c r="H96" i="2"/>
  <c r="H97" i="2"/>
  <c r="H98" i="2"/>
  <c r="E99" i="2"/>
  <c r="H94" i="2"/>
  <c r="E44" i="2"/>
  <c r="H14" i="2"/>
  <c r="H15" i="2"/>
  <c r="H16" i="2"/>
  <c r="H17" i="2"/>
  <c r="H18" i="2"/>
  <c r="H19" i="2"/>
  <c r="H20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41" i="2"/>
  <c r="H42" i="2"/>
  <c r="H43" i="2"/>
  <c r="H45" i="2"/>
  <c r="H46" i="2"/>
  <c r="H47" i="2"/>
  <c r="H48" i="2"/>
  <c r="H49" i="2"/>
  <c r="H51" i="2"/>
  <c r="H53" i="2"/>
  <c r="H54" i="2"/>
  <c r="H55" i="2"/>
  <c r="H57" i="2"/>
  <c r="H58" i="2"/>
  <c r="H59" i="2"/>
  <c r="H60" i="2"/>
  <c r="H61" i="2"/>
  <c r="H62" i="2"/>
  <c r="H64" i="2"/>
  <c r="H65" i="2"/>
  <c r="H66" i="2"/>
  <c r="H67" i="2"/>
  <c r="H69" i="2"/>
  <c r="H70" i="2"/>
  <c r="H72" i="2"/>
  <c r="H73" i="2"/>
  <c r="H75" i="2"/>
  <c r="H76" i="2"/>
  <c r="H77" i="2"/>
  <c r="H78" i="2"/>
  <c r="H80" i="2"/>
  <c r="H81" i="2"/>
  <c r="H84" i="2"/>
  <c r="H12" i="2"/>
  <c r="D44" i="2"/>
  <c r="D71" i="2"/>
  <c r="E71" i="2"/>
  <c r="D68" i="2"/>
  <c r="E68" i="2"/>
  <c r="D56" i="2"/>
  <c r="D52" i="2"/>
  <c r="E52" i="2"/>
  <c r="G84" i="2"/>
  <c r="D99" i="2"/>
  <c r="G98" i="2"/>
  <c r="G97" i="2"/>
  <c r="G96" i="2"/>
  <c r="G95" i="2"/>
  <c r="G94" i="2"/>
  <c r="G65" i="2"/>
  <c r="D13" i="2"/>
  <c r="D23" i="2"/>
  <c r="E23" i="2"/>
  <c r="P10" i="9"/>
  <c r="P11" i="9"/>
  <c r="P12" i="9"/>
  <c r="P9" i="9"/>
  <c r="G24" i="19"/>
  <c r="G42" i="19"/>
  <c r="G38" i="19"/>
  <c r="G37" i="19"/>
  <c r="G35" i="19"/>
  <c r="G27" i="19" s="1"/>
  <c r="G26" i="19"/>
  <c r="G23" i="19"/>
  <c r="G22" i="19"/>
  <c r="G21" i="19"/>
  <c r="G20" i="19"/>
  <c r="G16" i="19"/>
  <c r="G15" i="19"/>
  <c r="G14" i="19"/>
  <c r="G13" i="19"/>
  <c r="G12" i="19"/>
  <c r="G11" i="19"/>
  <c r="G81" i="2"/>
  <c r="G80" i="2"/>
  <c r="G78" i="2"/>
  <c r="G75" i="2"/>
  <c r="G73" i="2"/>
  <c r="G67" i="2"/>
  <c r="G66" i="2"/>
  <c r="G64" i="2"/>
  <c r="G51" i="2"/>
  <c r="G49" i="2"/>
  <c r="G47" i="2"/>
  <c r="G46" i="2"/>
  <c r="G45" i="2"/>
  <c r="G43" i="2"/>
  <c r="G42" i="2"/>
  <c r="G35" i="2"/>
  <c r="G34" i="2"/>
  <c r="G33" i="2"/>
  <c r="G32" i="2"/>
  <c r="G31" i="2"/>
  <c r="G30" i="2"/>
  <c r="G29" i="2"/>
  <c r="G28" i="2"/>
  <c r="G27" i="2"/>
  <c r="G26" i="2"/>
  <c r="G25" i="2"/>
  <c r="G24" i="2"/>
  <c r="G21" i="2"/>
  <c r="G20" i="2"/>
  <c r="G19" i="2"/>
  <c r="G18" i="2"/>
  <c r="G17" i="2"/>
  <c r="G16" i="2"/>
  <c r="G15" i="2"/>
  <c r="G14" i="2"/>
  <c r="G12" i="2"/>
  <c r="H7" i="3"/>
  <c r="H99" i="2" l="1"/>
  <c r="G88" i="2"/>
  <c r="H88" i="2"/>
  <c r="N29" i="9"/>
  <c r="AF10" i="9"/>
  <c r="H90" i="2"/>
  <c r="H36" i="19"/>
  <c r="G56" i="2"/>
  <c r="H56" i="2"/>
  <c r="H87" i="2"/>
  <c r="H40" i="19"/>
  <c r="H27" i="19"/>
  <c r="D43" i="19"/>
  <c r="G9" i="20"/>
  <c r="AE10" i="9"/>
  <c r="AF12" i="9"/>
  <c r="AF11" i="9"/>
  <c r="P13" i="9"/>
  <c r="O13" i="9"/>
  <c r="AE11" i="9"/>
  <c r="AE12" i="9"/>
  <c r="G7" i="3"/>
  <c r="G19" i="19"/>
  <c r="H19" i="19"/>
  <c r="E43" i="19"/>
  <c r="H9" i="19"/>
  <c r="G36" i="19"/>
  <c r="H89" i="2"/>
  <c r="H23" i="2"/>
  <c r="G87" i="2"/>
  <c r="H13" i="2"/>
  <c r="E82" i="2"/>
  <c r="G71" i="2"/>
  <c r="H91" i="2"/>
  <c r="D82" i="2"/>
  <c r="G68" i="2"/>
  <c r="G89" i="2"/>
  <c r="H68" i="2"/>
  <c r="H44" i="2"/>
  <c r="H71" i="2"/>
  <c r="G99" i="2"/>
  <c r="H52" i="2"/>
  <c r="G91" i="2"/>
  <c r="G44" i="2"/>
  <c r="E83" i="2"/>
  <c r="G23" i="2"/>
  <c r="D83" i="2"/>
  <c r="G13" i="2"/>
  <c r="AE9" i="9"/>
  <c r="AE13" i="9" s="1"/>
  <c r="AF9" i="9"/>
  <c r="AF13" i="9" s="1"/>
  <c r="D22" i="2"/>
  <c r="D63" i="2" s="1"/>
  <c r="G52" i="2"/>
  <c r="E22" i="2"/>
  <c r="E63" i="2" s="1"/>
  <c r="H43" i="19" l="1"/>
  <c r="G43" i="19"/>
  <c r="G83" i="2"/>
  <c r="H82" i="2"/>
  <c r="G82" i="2"/>
  <c r="H83" i="2"/>
  <c r="Q14" i="9"/>
  <c r="M14" i="9"/>
  <c r="U14" i="9"/>
  <c r="Y14" i="9"/>
  <c r="E86" i="2"/>
  <c r="E92" i="2" s="1"/>
  <c r="E74" i="2"/>
  <c r="E79" i="2" s="1"/>
  <c r="E17" i="19" s="1"/>
  <c r="D74" i="2"/>
  <c r="D79" i="2" s="1"/>
  <c r="D17" i="19" s="1"/>
  <c r="D86" i="2"/>
  <c r="D92" i="2" s="1"/>
  <c r="Z14" i="9"/>
  <c r="N14" i="9"/>
  <c r="V14" i="9"/>
  <c r="R14" i="9"/>
  <c r="G22" i="2"/>
  <c r="H22" i="2"/>
  <c r="AD14" i="9" l="1"/>
  <c r="AC14" i="9"/>
  <c r="G63" i="2"/>
  <c r="H63" i="2"/>
  <c r="G86" i="2" l="1"/>
  <c r="H86" i="2"/>
  <c r="G74" i="2"/>
  <c r="H74" i="2"/>
  <c r="H79" i="2" l="1"/>
  <c r="G79" i="2"/>
  <c r="H92" i="2"/>
  <c r="G92" i="2"/>
</calcChain>
</file>

<file path=xl/sharedStrings.xml><?xml version="1.0" encoding="utf-8"?>
<sst xmlns="http://schemas.openxmlformats.org/spreadsheetml/2006/main" count="636" uniqueCount="331">
  <si>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</si>
  <si>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</si>
  <si>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</si>
  <si>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</si>
  <si>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</si>
  <si>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</si>
  <si>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</si>
  <si>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</si>
  <si>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</si>
  <si>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</si>
  <si>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</si>
  <si>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</si>
  <si>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</si>
  <si>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</si>
  <si>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</si>
  <si>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</si>
  <si>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</si>
  <si>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</si>
  <si>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</si>
  <si>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</si>
  <si>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</si>
  <si>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</si>
  <si>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</si>
  <si>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</si>
  <si>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</si>
  <si>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</si>
  <si>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</si>
  <si>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</si>
  <si>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</si>
  <si>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</si>
  <si>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</si>
  <si>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</si>
  <si>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</si>
  <si>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</si>
  <si>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</si>
  <si>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</si>
  <si>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</si>
  <si>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</si>
  <si>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</si>
  <si>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</si>
  <si>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</si>
  <si>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</si>
  <si>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</si>
  <si>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</si>
  <si>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</si>
  <si>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</si>
  <si>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</si>
  <si>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</si>
  <si>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</si>
  <si>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</si>
  <si>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</si>
  <si>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</si>
  <si>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</si>
  <si>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</si>
  <si>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</si>
  <si>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</si>
  <si>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</si>
  <si>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</si>
  <si>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</si>
  <si>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</si>
  <si>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</si>
  <si>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</si>
  <si>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</si>
  <si>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</si>
  <si>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</si>
  <si>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</si>
  <si>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</si>
  <si>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</si>
  <si>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</si>
  <si>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</si>
  <si>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</si>
  <si>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</si>
  <si>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</si>
  <si>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</si>
  <si>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</si>
  <si>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</si>
  <si>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</si>
  <si>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</si>
  <si>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</si>
  <si>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</si>
  <si>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</si>
  <si>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</si>
  <si>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</si>
  <si>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</si>
  <si>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</si>
  <si>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</si>
  <si>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</si>
  <si>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</si>
  <si>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</si>
  <si>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</si>
  <si>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</si>
  <si>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</si>
  <si>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</si>
  <si>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</si>
  <si>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</si>
  <si>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</si>
  <si>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</si>
  <si>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</si>
  <si>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</si>
  <si>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</si>
  <si>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</si>
  <si>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</si>
  <si>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</si>
  <si>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</si>
  <si>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</si>
  <si>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</si>
  <si>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</si>
  <si>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</si>
  <si>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</si>
  <si>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</si>
  <si>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</si>
  <si>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</si>
  <si>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</si>
  <si>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</si>
  <si>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</si>
  <si>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</si>
  <si>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</si>
  <si>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</si>
  <si>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</si>
  <si>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</si>
  <si>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</si>
  <si>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</si>
  <si>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</si>
  <si>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</si>
  <si>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</si>
  <si>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</si>
  <si>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</si>
  <si>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</si>
  <si>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</si>
  <si>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</si>
  <si>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</si>
  <si>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</si>
  <si>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</si>
  <si>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</si>
  <si>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</si>
  <si>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</si>
  <si>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</si>
  <si>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</si>
  <si>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</si>
  <si>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</si>
  <si>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</si>
  <si>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</si>
  <si>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</si>
  <si>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</si>
  <si>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</si>
  <si>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</si>
  <si>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</si>
  <si>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</si>
  <si>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</si>
  <si>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</si>
  <si>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</si>
  <si>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</si>
  <si>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</si>
  <si>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</si>
  <si>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</si>
  <si>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</si>
  <si>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</si>
  <si>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</si>
  <si>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</si>
  <si>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</si>
  <si>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</si>
  <si>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</si>
  <si>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</si>
  <si>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</si>
  <si>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</si>
  <si>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</si>
  <si>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</si>
  <si>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</si>
  <si>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</si>
  <si>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</si>
  <si>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</si>
  <si>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</si>
  <si>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</si>
  <si>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</si>
  <si>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</si>
  <si>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</si>
  <si>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</si>
  <si>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Директор КП</t>
  </si>
  <si>
    <t>1048/1</t>
  </si>
  <si>
    <t xml:space="preserve"> (посада)</t>
  </si>
  <si>
    <t>виконання, 
%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</si>
  <si>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</si>
  <si>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</si>
  <si>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</si>
  <si>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</si>
  <si>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</si>
  <si>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</si>
  <si>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</si>
  <si>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операційні витрати,  усього, у тому числі:</t>
  </si>
  <si>
    <t>Відхилення,
(%)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</si>
  <si>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</si>
  <si>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</si>
  <si>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</si>
  <si>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Нараховані до сплати інші податки, збори та платежі, усього, у тому числі:</t>
  </si>
  <si>
    <t>Розшифровка до Таблиці 1 "Формування фінансових результатів"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</si>
  <si>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</si>
  <si>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</si>
  <si>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</si>
  <si>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</si>
  <si>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</si>
  <si>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</si>
  <si>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</si>
  <si>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</si>
  <si>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</si>
  <si>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</si>
  <si>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</si>
  <si>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</si>
  <si>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</si>
  <si>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</si>
  <si>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</si>
  <si>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</si>
  <si>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</si>
  <si>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</si>
  <si>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(тис.грн)</t>
  </si>
  <si>
    <t>інші  (штрафи, пені, неустойки) (розшифрувати)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</si>
  <si>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</si>
  <si>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План
звітного 2022 року</t>
  </si>
  <si>
    <t>тис. грн</t>
  </si>
  <si>
    <t>Відхилення, (+,-)</t>
  </si>
  <si>
    <t>послуги поливальної машини</t>
  </si>
  <si>
    <t>страхування магазину</t>
  </si>
  <si>
    <t>навчання з охорони праці</t>
  </si>
  <si>
    <t>експертиза повітря в балонах</t>
  </si>
  <si>
    <t>технічне обслуговування та технічний огляд транспорта</t>
  </si>
  <si>
    <t>медичний огляд працівників</t>
  </si>
  <si>
    <t>ремонт автомобілів</t>
  </si>
  <si>
    <t>обслуговування касових апаратів</t>
  </si>
  <si>
    <t>реєстрація транспортних засобів</t>
  </si>
  <si>
    <t>водопостачання, водовідведення</t>
  </si>
  <si>
    <t>послуги зв'язку</t>
  </si>
  <si>
    <t>вивезення сміття</t>
  </si>
  <si>
    <t>о</t>
  </si>
  <si>
    <t>собівартість реалізованих товарів</t>
  </si>
  <si>
    <t>обслуговування  GPS-пристроїв</t>
  </si>
  <si>
    <t>виготовлення інформаційних  вивісок</t>
  </si>
  <si>
    <t>страхування автомобільного транспорту</t>
  </si>
  <si>
    <t>розробка науково-технічної документації</t>
  </si>
  <si>
    <t>навчання водолазів, підвищення кваліфікації, відрядження</t>
  </si>
  <si>
    <t>вимірювання опору заземлення</t>
  </si>
  <si>
    <t>охорона пляжів</t>
  </si>
  <si>
    <t>утримання архіву</t>
  </si>
  <si>
    <t>оренда будівлі</t>
  </si>
  <si>
    <t>страхування життя водіїв, водолазів</t>
  </si>
  <si>
    <t>охорона лазні</t>
  </si>
  <si>
    <t>виклик інспектора, повірка лічильників</t>
  </si>
  <si>
    <t>ремонт обладнання</t>
  </si>
  <si>
    <t>послуги інтернету</t>
  </si>
  <si>
    <t>заправка картриджа</t>
  </si>
  <si>
    <t>вивіз рідких стоків</t>
  </si>
  <si>
    <t>програмне забезпечення, виготовлення єдиного цифрового підпису (ЄЦП)</t>
  </si>
  <si>
    <t>розрахунково-касове обслуговування банків</t>
  </si>
  <si>
    <t>екологічний податок</t>
  </si>
  <si>
    <t>поштові послуги</t>
  </si>
  <si>
    <t>податок на землю</t>
  </si>
  <si>
    <t>матеріальні витрати (канцелярські товари тощо)</t>
  </si>
  <si>
    <t>благодійна допомога грошова</t>
  </si>
  <si>
    <t>оренда основних засобів (ритуальна служба)</t>
  </si>
  <si>
    <t>реалізація металобрухту</t>
  </si>
  <si>
    <t>реалізація /оприбуткування запасів</t>
  </si>
  <si>
    <t>оренда біотуалетів</t>
  </si>
  <si>
    <t>оренда обладнання</t>
  </si>
  <si>
    <t>нарахування згідно листків непрацездатності (за рахунок підприємства)</t>
  </si>
  <si>
    <t>єдиний соціальний внесок</t>
  </si>
  <si>
    <t>проїздні квитки</t>
  </si>
  <si>
    <t>пільгові пенсії</t>
  </si>
  <si>
    <t>допомога на поховання згідно з колективним договором (товари)</t>
  </si>
  <si>
    <t>собівартість реалізованих запасів (металобрухту)</t>
  </si>
  <si>
    <t xml:space="preserve">Начальник  КП </t>
  </si>
  <si>
    <t>_______________________</t>
  </si>
  <si>
    <t>Д.О.Науменко</t>
  </si>
  <si>
    <t xml:space="preserve">       (ініціали, прізвище)    </t>
  </si>
  <si>
    <t>ремонт приміщень</t>
  </si>
  <si>
    <t>Ритуальні послуги (послуги похоронного призначення)</t>
  </si>
  <si>
    <t xml:space="preserve">Утримання кладовищ  та меморіалів </t>
  </si>
  <si>
    <t>Утримання зон відпочинку</t>
  </si>
  <si>
    <t>Утримання громадських  вбиралень</t>
  </si>
  <si>
    <t>Послуги біотуалетів (фінансування згідно рішень ВМР)</t>
  </si>
  <si>
    <t>Послуги біотуалетів надані стороннім організаціям</t>
  </si>
  <si>
    <t xml:space="preserve">Послуги лазні </t>
  </si>
  <si>
    <t>Компенсація різниці в тарифах по пільгових помивах в лазні</t>
  </si>
  <si>
    <t>Компенсація витрат за послуги лазні (душ)військовослужбовцям військових частин ЗСУ та НГУ</t>
  </si>
  <si>
    <t>Послуги масажу</t>
  </si>
  <si>
    <t>Інші водолазні роботи</t>
  </si>
  <si>
    <t>Послуги земснаряда, баржі, човна</t>
  </si>
  <si>
    <t>Забезпечення охорони та рятування життя людей на водних об'єктах</t>
  </si>
  <si>
    <t>сингуматор</t>
  </si>
  <si>
    <t>комп'ютер (2 шт.)</t>
  </si>
  <si>
    <t>ноутбук</t>
  </si>
  <si>
    <t>КП "Комбінат комунальних підприємств"</t>
  </si>
  <si>
    <t>ПРО ВИКОНАННЯ ПОКАЗНИКІВ ФІНАНСОВОГО ПЛАНУ КП "КОМБІНАТ КОМУНАЛЬНИХ ПІДПРИЄМСТВ"</t>
  </si>
  <si>
    <t>___________________</t>
  </si>
  <si>
    <t>адміністративний збір</t>
  </si>
  <si>
    <t>послуги спеціальної техніки</t>
  </si>
  <si>
    <t>допомога на поховання, матеріальна допомога згідно з колективним договором</t>
  </si>
  <si>
    <t>Придбання (виготовлення) основних засобів, в тому числі:</t>
  </si>
  <si>
    <t>Факт
за І півріччя 2021 року</t>
  </si>
  <si>
    <t>План
на І півріччя 2022 року</t>
  </si>
  <si>
    <t xml:space="preserve">Факт
за І півріччя 2022 року </t>
  </si>
  <si>
    <t>за І півріччя 2021 року</t>
  </si>
  <si>
    <t>за І півріччя 2022 року</t>
  </si>
  <si>
    <t>Звітний за І півріччя 2022 року</t>
  </si>
  <si>
    <t>План на І півріччя  2022 року</t>
  </si>
  <si>
    <t>Факт за І півріччя 2022 року</t>
  </si>
  <si>
    <t xml:space="preserve">Факт
за І півріччя  2021 року
</t>
  </si>
  <si>
    <t>Факт
за І півріччя  2022 року</t>
  </si>
  <si>
    <r>
      <t xml:space="preserve">до звіту про виконання показників фінансового плану за І півріччя 2022 року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</si>
  <si>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>7. Джерела капітальних інвестицій за І півріччя 2022 року</t>
  </si>
  <si>
    <t>Факт
за І півріччя  2021 року</t>
  </si>
  <si>
    <t xml:space="preserve">Факт
за І півріччя  2022 року </t>
  </si>
  <si>
    <t>Інші  доходи,  усього, у тому числі:</t>
  </si>
  <si>
    <t>Звітний за І півріччя  2022 року</t>
  </si>
  <si>
    <t>подрібнювач гілок</t>
  </si>
  <si>
    <t>принтер (2 шт.)</t>
  </si>
  <si>
    <t>кущоріз (2 шт.)</t>
  </si>
  <si>
    <t>холодильник</t>
  </si>
  <si>
    <t>ремонт ноутбука.принтера  - 670</t>
  </si>
  <si>
    <t>участь у закупівлях - 7 тис.грн. поповнення сайту - 2 тис.б інтернет -2 тис.</t>
  </si>
  <si>
    <t>ПММ-40 тис. грн.,ремонт -5,0 тис.грн.</t>
  </si>
  <si>
    <t>послуги з вивозу сміття</t>
  </si>
  <si>
    <t xml:space="preserve"> </t>
  </si>
  <si>
    <t>Компенсація витрат за надання послуг лазні (душ) військовослужбовцям військових частин ЗСУ та НГУ</t>
  </si>
  <si>
    <t>монітор (2 шт.)</t>
  </si>
  <si>
    <t>Звітний І півріччя 2022 року</t>
  </si>
  <si>
    <t>за І півріччя 2022 рік</t>
  </si>
  <si>
    <t>інші доходи (розшифрувати)</t>
  </si>
  <si>
    <t>сумнівні, безнадійні борги (податок на додану вартість)</t>
  </si>
  <si>
    <t>амортизація основних засобів, що куплені за кошти цільового фінансування</t>
  </si>
  <si>
    <t>повернення в бюджет згідно з актом перевірки</t>
  </si>
  <si>
    <t>Транспортування померлих з місць подій до судово-медичного моргу</t>
  </si>
  <si>
    <t>Утримання штучних споруд</t>
  </si>
  <si>
    <t>сміттєвози із заднім завантаженням HIDRO-MAK на шасі МАЗ-5340С2 (2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</si>
</sst>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</numFmts>
  <fonts count="10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u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  <xf numFmtId="0" fontId="91" fillId="0" borderId="0"/>
  </cellStyleXfs>
  <cellXfs count="392">
    <xf numFmtId="0" fontId="0" fillId="0" borderId="0" xfId="0"/>
    <xf numFmtId="0" fontId="5" fillId="28" borderId="0" xfId="0" applyFont="1" applyFill="1" applyAlignment="1">
      <alignment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69" fillId="28" borderId="3" xfId="0" applyFont="1" applyFill="1" applyBorder="1" applyAlignment="1">
      <alignment horizontal="left" vertical="center" wrapText="1"/>
    </xf>
    <xf numFmtId="173" fontId="69" fillId="28" borderId="3" xfId="0" applyNumberFormat="1" applyFont="1" applyFill="1" applyBorder="1" applyAlignment="1">
      <alignment horizontal="center" vertical="center" wrapText="1"/>
    </xf>
    <xf numFmtId="0" fontId="69" fillId="28" borderId="0" xfId="0" applyFont="1" applyFill="1" applyAlignment="1">
      <alignment vertical="center"/>
    </xf>
    <xf numFmtId="0" fontId="69" fillId="28" borderId="3" xfId="0" applyFont="1" applyFill="1" applyBorder="1" applyAlignment="1">
      <alignment horizontal="center" vertical="center"/>
    </xf>
    <xf numFmtId="0" fontId="69" fillId="28" borderId="0" xfId="0" applyFont="1" applyFill="1" applyAlignment="1">
      <alignment horizontal="center" vertical="center"/>
    </xf>
    <xf numFmtId="0" fontId="66" fillId="28" borderId="3" xfId="0" quotePrefix="1" applyFont="1" applyFill="1" applyBorder="1" applyAlignment="1">
      <alignment horizontal="center" vertical="center"/>
    </xf>
    <xf numFmtId="169" fontId="72" fillId="28" borderId="3" xfId="206" applyNumberFormat="1" applyFont="1" applyFill="1" applyBorder="1" applyAlignment="1">
      <alignment horizontal="right" vertical="center" wrapText="1"/>
    </xf>
    <xf numFmtId="0" fontId="73" fillId="28" borderId="3" xfId="0" applyFont="1" applyFill="1" applyBorder="1" applyAlignment="1">
      <alignment horizontal="center" vertical="center" wrapText="1"/>
    </xf>
    <xf numFmtId="0" fontId="74" fillId="28" borderId="3" xfId="0" quotePrefix="1" applyFont="1" applyFill="1" applyBorder="1" applyAlignment="1">
      <alignment horizontal="center" vertical="center"/>
    </xf>
    <xf numFmtId="178" fontId="76" fillId="28" borderId="3" xfId="0" applyNumberFormat="1" applyFont="1" applyFill="1" applyBorder="1" applyAlignment="1">
      <alignment horizontal="center" vertical="center" wrapText="1"/>
    </xf>
    <xf numFmtId="178" fontId="75" fillId="28" borderId="3" xfId="0" applyNumberFormat="1" applyFont="1" applyFill="1" applyBorder="1" applyAlignment="1">
      <alignment horizontal="center" vertical="center" wrapText="1"/>
    </xf>
    <xf numFmtId="0" fontId="73" fillId="28" borderId="3" xfId="0" quotePrefix="1" applyFont="1" applyFill="1" applyBorder="1" applyAlignment="1">
      <alignment horizontal="center" vertical="center"/>
    </xf>
    <xf numFmtId="49" fontId="73" fillId="28" borderId="3" xfId="0" quotePrefix="1" applyNumberFormat="1" applyFont="1" applyFill="1" applyBorder="1" applyAlignment="1">
      <alignment horizontal="left" vertical="center" wrapText="1"/>
    </xf>
    <xf numFmtId="49" fontId="74" fillId="28" borderId="3" xfId="0" quotePrefix="1" applyNumberFormat="1" applyFont="1" applyFill="1" applyBorder="1" applyAlignment="1">
      <alignment horizontal="left" vertical="center" wrapText="1"/>
    </xf>
    <xf numFmtId="49" fontId="74" fillId="28" borderId="3" xfId="0" applyNumberFormat="1" applyFont="1" applyFill="1" applyBorder="1" applyAlignment="1">
      <alignment horizontal="left" vertical="center" wrapText="1"/>
    </xf>
    <xf numFmtId="0" fontId="65" fillId="0" borderId="0" xfId="0" applyFont="1" applyAlignment="1">
      <alignment vertical="center"/>
    </xf>
    <xf numFmtId="0" fontId="73" fillId="28" borderId="3" xfId="0" applyFont="1" applyFill="1" applyBorder="1" applyAlignment="1">
      <alignment vertical="center" wrapText="1"/>
    </xf>
    <xf numFmtId="0" fontId="73" fillId="28" borderId="0" xfId="0" applyFont="1" applyFill="1" applyAlignment="1">
      <alignment horizontal="left" vertical="center" wrapText="1"/>
    </xf>
    <xf numFmtId="0" fontId="73" fillId="28" borderId="0" xfId="0" quotePrefix="1" applyFont="1" applyFill="1" applyAlignment="1">
      <alignment horizontal="center"/>
    </xf>
    <xf numFmtId="0" fontId="74" fillId="28" borderId="0" xfId="0" applyFont="1" applyFill="1" applyAlignment="1">
      <alignment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vertical="center"/>
    </xf>
    <xf numFmtId="0" fontId="65" fillId="28" borderId="0" xfId="0" applyFont="1" applyFill="1" applyAlignment="1">
      <alignment horizontal="left" vertical="center" wrapText="1"/>
    </xf>
    <xf numFmtId="178" fontId="73" fillId="28" borderId="3" xfId="0" applyNumberFormat="1" applyFont="1" applyFill="1" applyBorder="1" applyAlignment="1">
      <alignment vertical="center" wrapText="1"/>
    </xf>
    <xf numFmtId="178" fontId="73" fillId="28" borderId="3" xfId="206" applyNumberFormat="1" applyFont="1" applyFill="1" applyBorder="1" applyAlignment="1">
      <alignment horizontal="right" vertical="center" wrapText="1"/>
    </xf>
    <xf numFmtId="178" fontId="74" fillId="28" borderId="3" xfId="0" applyNumberFormat="1" applyFont="1" applyFill="1" applyBorder="1" applyAlignment="1">
      <alignment horizontal="center" vertical="center" wrapText="1"/>
    </xf>
    <xf numFmtId="178" fontId="74" fillId="28" borderId="3" xfId="206" applyNumberFormat="1" applyFont="1" applyFill="1" applyBorder="1" applyAlignment="1">
      <alignment horizontal="right" vertical="center" wrapText="1"/>
    </xf>
    <xf numFmtId="178" fontId="73" fillId="28" borderId="3" xfId="0" applyNumberFormat="1" applyFont="1" applyFill="1" applyBorder="1" applyAlignment="1">
      <alignment horizontal="right" vertical="center" wrapText="1"/>
    </xf>
    <xf numFmtId="0" fontId="78" fillId="28" borderId="3" xfId="245" applyFont="1" applyFill="1" applyBorder="1" applyAlignment="1">
      <alignment horizontal="left" vertical="center" wrapText="1"/>
    </xf>
    <xf numFmtId="0" fontId="78" fillId="28" borderId="3" xfId="0" applyFont="1" applyFill="1" applyBorder="1" applyAlignment="1">
      <alignment horizontal="center" vertical="center"/>
    </xf>
    <xf numFmtId="173" fontId="78" fillId="28" borderId="3" xfId="0" applyNumberFormat="1" applyFont="1" applyFill="1" applyBorder="1" applyAlignment="1">
      <alignment horizontal="center" vertical="center" wrapText="1"/>
    </xf>
    <xf numFmtId="169" fontId="78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78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Alignment="1">
      <alignment horizontal="left" vertical="center" wrapText="1"/>
    </xf>
    <xf numFmtId="0" fontId="65" fillId="28" borderId="0" xfId="245" applyFont="1" applyFill="1" applyAlignment="1">
      <alignment horizontal="center" vertical="center"/>
    </xf>
    <xf numFmtId="0" fontId="65" fillId="28" borderId="0" xfId="245" applyFont="1" applyFill="1" applyAlignment="1">
      <alignment vertical="center" wrapText="1"/>
    </xf>
    <xf numFmtId="179" fontId="78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74" fillId="28" borderId="0" xfId="0" applyFont="1" applyFill="1" applyAlignment="1">
      <alignment horizontal="left" vertical="center" wrapText="1"/>
    </xf>
    <xf numFmtId="3" fontId="74" fillId="28" borderId="0" xfId="0" applyNumberFormat="1" applyFont="1" applyFill="1" applyAlignment="1">
      <alignment horizontal="center" vertical="center" wrapText="1"/>
    </xf>
    <xf numFmtId="170" fontId="74" fillId="28" borderId="0" xfId="0" applyNumberFormat="1" applyFont="1" applyFill="1" applyAlignment="1">
      <alignment horizontal="center" vertical="center" wrapText="1"/>
    </xf>
    <xf numFmtId="0" fontId="74" fillId="28" borderId="0" xfId="0" applyFont="1" applyFill="1" applyAlignment="1">
      <alignment horizontal="left" vertical="center" wrapText="1" shrinkToFit="1"/>
    </xf>
    <xf numFmtId="0" fontId="80" fillId="28" borderId="0" xfId="0" applyFont="1" applyFill="1" applyAlignment="1">
      <alignment horizontal="center" vertical="center"/>
    </xf>
    <xf numFmtId="170" fontId="65" fillId="28" borderId="0" xfId="0" applyNumberFormat="1" applyFont="1" applyFill="1" applyAlignment="1">
      <alignment vertical="center"/>
    </xf>
    <xf numFmtId="0" fontId="65" fillId="28" borderId="0" xfId="0" applyFont="1" applyFill="1" applyAlignment="1">
      <alignment horizontal="right" vertical="center"/>
    </xf>
    <xf numFmtId="0" fontId="74" fillId="28" borderId="0" xfId="0" applyFont="1" applyFill="1" applyAlignment="1">
      <alignment horizontal="center" vertical="center"/>
    </xf>
    <xf numFmtId="0" fontId="74" fillId="28" borderId="0" xfId="0" applyFont="1" applyFill="1" applyAlignment="1">
      <alignment horizontal="right" vertical="center"/>
    </xf>
    <xf numFmtId="0" fontId="73" fillId="28" borderId="0" xfId="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74" fillId="28" borderId="13" xfId="0" applyFont="1" applyFill="1" applyBorder="1" applyAlignment="1">
      <alignment vertical="center"/>
    </xf>
    <xf numFmtId="0" fontId="74" fillId="28" borderId="13" xfId="0" applyFont="1" applyFill="1" applyBorder="1" applyAlignment="1">
      <alignment horizontal="center" vertical="center"/>
    </xf>
    <xf numFmtId="3" fontId="74" fillId="28" borderId="3" xfId="0" applyNumberFormat="1" applyFont="1" applyFill="1" applyBorder="1" applyAlignment="1">
      <alignment horizontal="center" vertical="center" wrapText="1" shrinkToFit="1"/>
    </xf>
    <xf numFmtId="3" fontId="74" fillId="28" borderId="3" xfId="0" applyNumberFormat="1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 shrinkToFit="1"/>
    </xf>
    <xf numFmtId="179" fontId="74" fillId="28" borderId="0" xfId="0" applyNumberFormat="1" applyFont="1" applyFill="1" applyAlignment="1">
      <alignment horizontal="center" vertical="center" wrapText="1"/>
    </xf>
    <xf numFmtId="0" fontId="73" fillId="28" borderId="0" xfId="0" applyFont="1" applyFill="1" applyAlignment="1">
      <alignment horizontal="right" vertical="center"/>
    </xf>
    <xf numFmtId="169" fontId="73" fillId="28" borderId="0" xfId="0" applyNumberFormat="1" applyFont="1" applyFill="1" applyAlignment="1">
      <alignment horizontal="right" vertical="center"/>
    </xf>
    <xf numFmtId="0" fontId="82" fillId="28" borderId="0" xfId="0" applyFont="1" applyFill="1" applyAlignment="1">
      <alignment vertical="center"/>
    </xf>
    <xf numFmtId="0" fontId="83" fillId="28" borderId="0" xfId="0" applyFont="1" applyFill="1" applyAlignment="1">
      <alignment vertical="center"/>
    </xf>
    <xf numFmtId="0" fontId="83" fillId="28" borderId="0" xfId="0" applyFont="1" applyFill="1"/>
    <xf numFmtId="0" fontId="83" fillId="28" borderId="0" xfId="0" applyFont="1" applyFill="1" applyAlignment="1">
      <alignment horizontal="center" vertical="center"/>
    </xf>
    <xf numFmtId="0" fontId="74" fillId="28" borderId="3" xfId="0" applyFont="1" applyFill="1" applyBorder="1" applyAlignment="1">
      <alignment horizontal="center" vertical="center"/>
    </xf>
    <xf numFmtId="0" fontId="74" fillId="28" borderId="3" xfId="0" applyFont="1" applyFill="1" applyBorder="1"/>
    <xf numFmtId="0" fontId="65" fillId="28" borderId="0" xfId="0" applyFont="1" applyFill="1" applyAlignment="1">
      <alignment vertical="center" wrapText="1" shrinkToFit="1"/>
    </xf>
    <xf numFmtId="0" fontId="78" fillId="28" borderId="0" xfId="0" applyFont="1" applyFill="1" applyAlignment="1">
      <alignment horizontal="right" vertical="center"/>
    </xf>
    <xf numFmtId="0" fontId="86" fillId="28" borderId="0" xfId="0" applyFont="1" applyFill="1" applyAlignment="1">
      <alignment vertical="center"/>
    </xf>
    <xf numFmtId="0" fontId="86" fillId="0" borderId="0" xfId="0" applyFont="1" applyAlignment="1">
      <alignment vertical="center"/>
    </xf>
    <xf numFmtId="0" fontId="74" fillId="28" borderId="15" xfId="0" applyFont="1" applyFill="1" applyBorder="1" applyAlignment="1">
      <alignment horizontal="center"/>
    </xf>
    <xf numFmtId="0" fontId="74" fillId="28" borderId="16" xfId="0" applyFont="1" applyFill="1" applyBorder="1" applyAlignment="1">
      <alignment horizontal="center"/>
    </xf>
    <xf numFmtId="177" fontId="74" fillId="28" borderId="15" xfId="0" applyNumberFormat="1" applyFont="1" applyFill="1" applyBorder="1" applyAlignment="1">
      <alignment horizontal="center" vertical="center" wrapText="1"/>
    </xf>
    <xf numFmtId="177" fontId="74" fillId="28" borderId="16" xfId="0" applyNumberFormat="1" applyFont="1" applyFill="1" applyBorder="1" applyAlignment="1">
      <alignment horizontal="center" vertical="center" wrapText="1"/>
    </xf>
    <xf numFmtId="0" fontId="73" fillId="28" borderId="0" xfId="0" applyFont="1" applyFill="1" applyAlignment="1">
      <alignment horizontal="left"/>
    </xf>
    <xf numFmtId="177" fontId="73" fillId="28" borderId="0" xfId="0" applyNumberFormat="1" applyFont="1" applyFill="1" applyAlignment="1">
      <alignment horizontal="center" vertical="center" wrapText="1"/>
    </xf>
    <xf numFmtId="3" fontId="73" fillId="28" borderId="0" xfId="0" applyNumberFormat="1" applyFont="1" applyFill="1" applyAlignment="1">
      <alignment horizontal="left" vertical="center" wrapText="1"/>
    </xf>
    <xf numFmtId="3" fontId="73" fillId="28" borderId="0" xfId="0" applyNumberFormat="1" applyFont="1" applyFill="1" applyAlignment="1">
      <alignment horizontal="center" vertical="center" wrapText="1"/>
    </xf>
    <xf numFmtId="0" fontId="88" fillId="28" borderId="0" xfId="0" applyFont="1" applyFill="1" applyAlignment="1">
      <alignment horizontal="left" vertical="center" wrapText="1"/>
    </xf>
    <xf numFmtId="0" fontId="88" fillId="28" borderId="0" xfId="0" applyFont="1" applyFill="1" applyAlignment="1">
      <alignment horizontal="center" vertical="center"/>
    </xf>
    <xf numFmtId="173" fontId="88" fillId="28" borderId="0" xfId="0" applyNumberFormat="1" applyFont="1" applyFill="1" applyAlignment="1">
      <alignment horizontal="center" vertical="center" wrapText="1"/>
    </xf>
    <xf numFmtId="169" fontId="88" fillId="28" borderId="0" xfId="206" applyNumberFormat="1" applyFont="1" applyFill="1" applyBorder="1" applyAlignment="1">
      <alignment horizontal="right" vertical="center" wrapText="1"/>
    </xf>
    <xf numFmtId="0" fontId="85" fillId="28" borderId="0" xfId="0" applyFont="1" applyFill="1"/>
    <xf numFmtId="179" fontId="81" fillId="28" borderId="3" xfId="0" applyNumberFormat="1" applyFont="1" applyFill="1" applyBorder="1" applyAlignment="1">
      <alignment horizontal="center" vertical="center" wrapText="1"/>
    </xf>
    <xf numFmtId="179" fontId="90" fillId="28" borderId="3" xfId="0" applyNumberFormat="1" applyFont="1" applyFill="1" applyBorder="1" applyAlignment="1">
      <alignment horizontal="center" vertical="center" wrapText="1"/>
    </xf>
    <xf numFmtId="0" fontId="81" fillId="28" borderId="0" xfId="0" applyFont="1" applyFill="1" applyAlignment="1">
      <alignment vertical="center"/>
    </xf>
    <xf numFmtId="0" fontId="65" fillId="28" borderId="19" xfId="0" applyFont="1" applyFill="1" applyBorder="1" applyAlignment="1">
      <alignment horizontal="center" vertical="center" wrapText="1"/>
    </xf>
    <xf numFmtId="179" fontId="86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 wrapText="1"/>
    </xf>
    <xf numFmtId="0" fontId="65" fillId="28" borderId="14" xfId="0" applyFont="1" applyFill="1" applyBorder="1" applyAlignment="1">
      <alignment horizontal="center" vertical="center"/>
    </xf>
    <xf numFmtId="0" fontId="65" fillId="28" borderId="14" xfId="0" applyFont="1" applyFill="1" applyBorder="1" applyAlignment="1">
      <alignment horizontal="center" vertical="center" wrapText="1"/>
    </xf>
    <xf numFmtId="0" fontId="65" fillId="28" borderId="14" xfId="0" applyFont="1" applyFill="1" applyBorder="1" applyAlignment="1">
      <alignment horizontal="center" vertical="center" wrapText="1" shrinkToFi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76" fillId="28" borderId="3" xfId="0" applyFont="1" applyFill="1" applyBorder="1" applyAlignment="1">
      <alignment horizontal="left" vertical="center" wrapText="1"/>
    </xf>
    <xf numFmtId="0" fontId="76" fillId="28" borderId="3" xfId="0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0" fontId="81" fillId="28" borderId="3" xfId="353" applyFont="1" applyFill="1" applyBorder="1"/>
    <xf numFmtId="0" fontId="76" fillId="28" borderId="3" xfId="0" applyFont="1" applyFill="1" applyBorder="1" applyAlignment="1">
      <alignment horizontal="center" wrapText="1"/>
    </xf>
    <xf numFmtId="177" fontId="6" fillId="28" borderId="3" xfId="0" applyNumberFormat="1" applyFont="1" applyFill="1" applyBorder="1" applyAlignment="1">
      <alignment horizontal="center" wrapText="1"/>
    </xf>
    <xf numFmtId="177" fontId="6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/>
    <xf numFmtId="0" fontId="81" fillId="28" borderId="3" xfId="353" applyFont="1" applyFill="1" applyBorder="1" applyAlignment="1">
      <alignment wrapText="1"/>
    </xf>
    <xf numFmtId="0" fontId="6" fillId="28" borderId="3" xfId="0" applyFont="1" applyFill="1" applyBorder="1" applyAlignment="1">
      <alignment horizontal="center" wrapText="1"/>
    </xf>
    <xf numFmtId="0" fontId="76" fillId="28" borderId="3" xfId="0" quotePrefix="1" applyFont="1" applyFill="1" applyBorder="1" applyAlignment="1">
      <alignment horizontal="center" vertical="center"/>
    </xf>
    <xf numFmtId="0" fontId="4" fillId="28" borderId="0" xfId="0" applyFont="1" applyFill="1" applyAlignment="1">
      <alignment vertical="center"/>
    </xf>
    <xf numFmtId="0" fontId="81" fillId="28" borderId="3" xfId="0" applyFont="1" applyFill="1" applyBorder="1" applyAlignment="1">
      <alignment wrapText="1"/>
    </xf>
    <xf numFmtId="0" fontId="76" fillId="28" borderId="3" xfId="0" quotePrefix="1" applyFont="1" applyFill="1" applyBorder="1" applyAlignment="1">
      <alignment horizontal="center"/>
    </xf>
    <xf numFmtId="0" fontId="4" fillId="28" borderId="0" xfId="0" applyFont="1" applyFill="1"/>
    <xf numFmtId="0" fontId="81" fillId="28" borderId="3" xfId="0" applyFont="1" applyFill="1" applyBorder="1"/>
    <xf numFmtId="0" fontId="81" fillId="28" borderId="3" xfId="0" applyFont="1" applyFill="1" applyBorder="1" applyAlignment="1">
      <alignment horizontal="left" wrapText="1"/>
    </xf>
    <xf numFmtId="178" fontId="6" fillId="28" borderId="3" xfId="0" applyNumberFormat="1" applyFont="1" applyFill="1" applyBorder="1" applyAlignment="1">
      <alignment horizontal="center" wrapText="1"/>
    </xf>
    <xf numFmtId="0" fontId="81" fillId="28" borderId="3" xfId="0" applyFont="1" applyFill="1" applyBorder="1" applyAlignment="1">
      <alignment vertical="center" wrapText="1"/>
    </xf>
    <xf numFmtId="0" fontId="0" fillId="28" borderId="0" xfId="0" applyFill="1"/>
    <xf numFmtId="0" fontId="5" fillId="28" borderId="0" xfId="0" applyFont="1" applyFill="1" applyAlignment="1">
      <alignment horizontal="left" wrapText="1"/>
    </xf>
    <xf numFmtId="0" fontId="5" fillId="28" borderId="0" xfId="0" applyFont="1" applyFill="1" applyAlignment="1">
      <alignment horizontal="center"/>
    </xf>
    <xf numFmtId="170" fontId="5" fillId="28" borderId="0" xfId="0" applyNumberFormat="1" applyFont="1" applyFill="1" applyAlignment="1">
      <alignment horizontal="right" wrapText="1"/>
    </xf>
    <xf numFmtId="0" fontId="92" fillId="28" borderId="0" xfId="0" applyFont="1" applyFill="1" applyAlignment="1">
      <alignment horizontal="center" wrapText="1"/>
    </xf>
    <xf numFmtId="0" fontId="6" fillId="28" borderId="0" xfId="0" applyFont="1" applyFill="1"/>
    <xf numFmtId="0" fontId="92" fillId="28" borderId="0" xfId="0" applyFont="1" applyFill="1" applyAlignment="1">
      <alignment horizontal="center"/>
    </xf>
    <xf numFmtId="0" fontId="76" fillId="28" borderId="0" xfId="0" applyFont="1" applyFill="1"/>
    <xf numFmtId="0" fontId="93" fillId="28" borderId="0" xfId="0" applyFont="1" applyFill="1" applyAlignment="1">
      <alignment horizontal="center"/>
    </xf>
    <xf numFmtId="0" fontId="5" fillId="28" borderId="0" xfId="0" applyFont="1" applyFill="1" applyAlignment="1">
      <alignment horizontal="left" vertical="center" wrapText="1"/>
    </xf>
    <xf numFmtId="170" fontId="5" fillId="28" borderId="0" xfId="0" applyNumberFormat="1" applyFont="1" applyFill="1" applyAlignment="1">
      <alignment horizontal="center" vertical="center" wrapText="1"/>
    </xf>
    <xf numFmtId="170" fontId="5" fillId="28" borderId="0" xfId="0" applyNumberFormat="1" applyFont="1" applyFill="1" applyAlignment="1">
      <alignment horizontal="right" vertical="center" wrapText="1"/>
    </xf>
    <xf numFmtId="0" fontId="5" fillId="28" borderId="0" xfId="0" applyFont="1" applyFill="1" applyAlignment="1">
      <alignment vertical="center" wrapText="1"/>
    </xf>
    <xf numFmtId="177" fontId="6" fillId="28" borderId="3" xfId="0" applyNumberFormat="1" applyFont="1" applyFill="1" applyBorder="1" applyAlignment="1">
      <alignment horizontal="right" vertical="center" wrapText="1"/>
    </xf>
    <xf numFmtId="177" fontId="73" fillId="28" borderId="3" xfId="0" applyNumberFormat="1" applyFont="1" applyFill="1" applyBorder="1" applyAlignment="1">
      <alignment vertical="center" wrapText="1"/>
    </xf>
    <xf numFmtId="0" fontId="5" fillId="28" borderId="0" xfId="0" applyFont="1" applyFill="1" applyAlignment="1">
      <alignment horizontal="center" vertical="center"/>
    </xf>
    <xf numFmtId="177" fontId="72" fillId="28" borderId="3" xfId="0" applyNumberFormat="1" applyFont="1" applyFill="1" applyBorder="1" applyAlignment="1">
      <alignment horizontal="center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3" fontId="86" fillId="28" borderId="3" xfId="0" applyNumberFormat="1" applyFont="1" applyFill="1" applyBorder="1" applyAlignment="1">
      <alignment horizontal="center" vertical="center" wrapText="1"/>
    </xf>
    <xf numFmtId="179" fontId="96" fillId="28" borderId="3" xfId="0" applyNumberFormat="1" applyFont="1" applyFill="1" applyBorder="1" applyAlignment="1">
      <alignment horizontal="center" vertical="center" wrapText="1"/>
    </xf>
    <xf numFmtId="179" fontId="70" fillId="28" borderId="3" xfId="0" applyNumberFormat="1" applyFont="1" applyFill="1" applyBorder="1" applyAlignment="1">
      <alignment horizontal="center" vertical="center" wrapText="1"/>
    </xf>
    <xf numFmtId="178" fontId="72" fillId="28" borderId="3" xfId="206" applyNumberFormat="1" applyFont="1" applyFill="1" applyBorder="1" applyAlignment="1">
      <alignment horizontal="right" vertical="center" wrapText="1"/>
    </xf>
    <xf numFmtId="177" fontId="71" fillId="28" borderId="3" xfId="0" applyNumberFormat="1" applyFont="1" applyFill="1" applyBorder="1" applyAlignment="1">
      <alignment vertical="center" wrapText="1"/>
    </xf>
    <xf numFmtId="178" fontId="71" fillId="28" borderId="3" xfId="0" applyNumberFormat="1" applyFont="1" applyFill="1" applyBorder="1" applyAlignment="1">
      <alignment horizontal="right" vertical="center" wrapText="1"/>
    </xf>
    <xf numFmtId="178" fontId="71" fillId="28" borderId="3" xfId="0" applyNumberFormat="1" applyFont="1" applyFill="1" applyBorder="1" applyAlignment="1">
      <alignment vertical="center" wrapText="1"/>
    </xf>
    <xf numFmtId="0" fontId="97" fillId="28" borderId="0" xfId="0" applyFont="1" applyFill="1" applyAlignment="1">
      <alignment horizontal="center" wrapText="1"/>
    </xf>
    <xf numFmtId="0" fontId="69" fillId="28" borderId="0" xfId="0" applyFont="1" applyFill="1"/>
    <xf numFmtId="0" fontId="97" fillId="28" borderId="0" xfId="0" applyFont="1" applyFill="1" applyAlignment="1">
      <alignment horizontal="center"/>
    </xf>
    <xf numFmtId="0" fontId="66" fillId="28" borderId="0" xfId="0" applyFont="1" applyFill="1"/>
    <xf numFmtId="0" fontId="98" fillId="28" borderId="0" xfId="0" applyFont="1" applyFill="1" applyAlignment="1">
      <alignment horizontal="center" wrapText="1"/>
    </xf>
    <xf numFmtId="0" fontId="98" fillId="28" borderId="0" xfId="0" applyFont="1" applyFill="1" applyAlignment="1">
      <alignment horizontal="center"/>
    </xf>
    <xf numFmtId="173" fontId="78" fillId="28" borderId="3" xfId="0" applyNumberFormat="1" applyFont="1" applyFill="1" applyBorder="1" applyAlignment="1">
      <alignment horizontal="left" vertical="center" wrapText="1"/>
    </xf>
    <xf numFmtId="173" fontId="65" fillId="28" borderId="3" xfId="0" applyNumberFormat="1" applyFont="1" applyFill="1" applyBorder="1" applyAlignment="1">
      <alignment horizontal="left" vertical="center" wrapText="1"/>
    </xf>
    <xf numFmtId="179" fontId="70" fillId="28" borderId="3" xfId="206" applyNumberFormat="1" applyFont="1" applyFill="1" applyBorder="1" applyAlignment="1">
      <alignment horizontal="right" vertical="center" wrapText="1"/>
    </xf>
    <xf numFmtId="179" fontId="72" fillId="28" borderId="3" xfId="0" applyNumberFormat="1" applyFont="1" applyFill="1" applyBorder="1" applyAlignment="1">
      <alignment horizontal="center" vertical="center" wrapText="1"/>
    </xf>
    <xf numFmtId="179" fontId="72" fillId="28" borderId="3" xfId="0" applyNumberFormat="1" applyFont="1" applyFill="1" applyBorder="1" applyAlignment="1">
      <alignment horizontal="right" vertical="center" wrapText="1"/>
    </xf>
    <xf numFmtId="179" fontId="71" fillId="28" borderId="3" xfId="0" applyNumberFormat="1" applyFont="1" applyFill="1" applyBorder="1" applyAlignment="1">
      <alignment horizontal="center" vertical="center" wrapText="1"/>
    </xf>
    <xf numFmtId="179" fontId="71" fillId="28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169" fontId="96" fillId="28" borderId="3" xfId="206" applyNumberFormat="1" applyFont="1" applyFill="1" applyBorder="1" applyAlignment="1">
      <alignment horizontal="right" vertical="center" wrapText="1"/>
    </xf>
    <xf numFmtId="0" fontId="74" fillId="28" borderId="0" xfId="0" applyFont="1" applyFill="1"/>
    <xf numFmtId="0" fontId="65" fillId="28" borderId="0" xfId="0" applyFont="1" applyFill="1" applyAlignment="1">
      <alignment horizontal="center" vertical="top"/>
    </xf>
    <xf numFmtId="0" fontId="5" fillId="28" borderId="0" xfId="0" applyFont="1" applyFill="1" applyAlignment="1">
      <alignment vertical="top"/>
    </xf>
    <xf numFmtId="0" fontId="65" fillId="28" borderId="0" xfId="0" applyFont="1" applyFill="1" applyAlignment="1">
      <alignment vertical="top"/>
    </xf>
    <xf numFmtId="0" fontId="95" fillId="28" borderId="0" xfId="0" applyFont="1" applyFill="1" applyAlignment="1">
      <alignment vertical="top"/>
    </xf>
    <xf numFmtId="0" fontId="6" fillId="28" borderId="0" xfId="0" applyFont="1" applyFill="1" applyAlignment="1">
      <alignment vertical="top"/>
    </xf>
    <xf numFmtId="0" fontId="81" fillId="28" borderId="0" xfId="0" applyFont="1" applyFill="1" applyAlignment="1">
      <alignment vertical="top"/>
    </xf>
    <xf numFmtId="0" fontId="65" fillId="28" borderId="0" xfId="0" applyFont="1" applyFill="1"/>
    <xf numFmtId="0" fontId="74" fillId="28" borderId="3" xfId="0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right" vertical="center"/>
    </xf>
    <xf numFmtId="169" fontId="74" fillId="28" borderId="3" xfId="0" applyNumberFormat="1" applyFont="1" applyFill="1" applyBorder="1" applyAlignment="1">
      <alignment horizontal="right" vertical="center"/>
    </xf>
    <xf numFmtId="177" fontId="74" fillId="28" borderId="3" xfId="0" applyNumberFormat="1" applyFont="1" applyFill="1" applyBorder="1" applyAlignment="1">
      <alignment horizontal="right" vertical="center" wrapText="1"/>
    </xf>
    <xf numFmtId="178" fontId="74" fillId="28" borderId="3" xfId="0" applyNumberFormat="1" applyFont="1" applyFill="1" applyBorder="1" applyAlignment="1">
      <alignment horizontal="right" vertical="center" wrapText="1"/>
    </xf>
    <xf numFmtId="177" fontId="73" fillId="28" borderId="3" xfId="0" applyNumberFormat="1" applyFont="1" applyFill="1" applyBorder="1" applyAlignment="1">
      <alignment horizontal="right" vertical="center" wrapText="1"/>
    </xf>
    <xf numFmtId="169" fontId="73" fillId="28" borderId="3" xfId="0" applyNumberFormat="1" applyFont="1" applyFill="1" applyBorder="1" applyAlignment="1">
      <alignment horizontal="right" vertical="center"/>
    </xf>
    <xf numFmtId="0" fontId="74" fillId="28" borderId="0" xfId="0" applyFont="1" applyFill="1" applyAlignment="1">
      <alignment horizontal="right"/>
    </xf>
    <xf numFmtId="169" fontId="74" fillId="28" borderId="0" xfId="0" applyNumberFormat="1" applyFont="1" applyFill="1" applyAlignment="1">
      <alignment horizontal="right"/>
    </xf>
    <xf numFmtId="0" fontId="78" fillId="28" borderId="0" xfId="0" applyFont="1" applyFill="1" applyAlignment="1">
      <alignment horizontal="left" vertical="top"/>
    </xf>
    <xf numFmtId="0" fontId="94" fillId="28" borderId="0" xfId="0" applyFont="1" applyFill="1" applyAlignment="1">
      <alignment vertical="top"/>
    </xf>
    <xf numFmtId="49" fontId="65" fillId="28" borderId="3" xfId="0" quotePrefix="1" applyNumberFormat="1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center" vertical="center" wrapText="1" shrinkToFit="1"/>
    </xf>
    <xf numFmtId="0" fontId="78" fillId="28" borderId="0" xfId="0" applyFont="1" applyFill="1" applyAlignment="1">
      <alignment vertical="center"/>
    </xf>
    <xf numFmtId="179" fontId="66" fillId="28" borderId="3" xfId="0" applyNumberFormat="1" applyFont="1" applyFill="1" applyBorder="1" applyAlignment="1">
      <alignment horizontal="center" vertical="center" wrapText="1"/>
    </xf>
    <xf numFmtId="179" fontId="69" fillId="28" borderId="3" xfId="0" applyNumberFormat="1" applyFont="1" applyFill="1" applyBorder="1" applyAlignment="1">
      <alignment horizontal="center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179" fontId="69" fillId="28" borderId="3" xfId="0" applyNumberFormat="1" applyFont="1" applyFill="1" applyBorder="1" applyAlignment="1">
      <alignment horizontal="right" vertical="center" wrapText="1"/>
    </xf>
    <xf numFmtId="173" fontId="71" fillId="28" borderId="3" xfId="0" applyNumberFormat="1" applyFont="1" applyFill="1" applyBorder="1" applyAlignment="1">
      <alignment horizontal="center" vertical="center" wrapText="1"/>
    </xf>
    <xf numFmtId="173" fontId="101" fillId="28" borderId="3" xfId="0" applyNumberFormat="1" applyFont="1" applyFill="1" applyBorder="1" applyAlignment="1">
      <alignment horizontal="center" vertical="center" wrapText="1"/>
    </xf>
    <xf numFmtId="170" fontId="69" fillId="28" borderId="0" xfId="0" applyNumberFormat="1" applyFont="1" applyFill="1" applyAlignment="1">
      <alignment horizontal="center" wrapText="1"/>
    </xf>
    <xf numFmtId="0" fontId="73" fillId="28" borderId="3" xfId="0" applyFont="1" applyFill="1" applyBorder="1" applyAlignment="1">
      <alignment horizontal="left" vertical="center" wrapText="1"/>
    </xf>
    <xf numFmtId="170" fontId="6" fillId="28" borderId="0" xfId="0" applyNumberFormat="1" applyFont="1" applyFill="1" applyAlignment="1">
      <alignment horizontal="center" wrapText="1"/>
    </xf>
    <xf numFmtId="0" fontId="94" fillId="28" borderId="0" xfId="0" applyFont="1" applyFill="1" applyAlignment="1">
      <alignment horizontal="center" vertical="top"/>
    </xf>
    <xf numFmtId="0" fontId="4" fillId="28" borderId="0" xfId="0" applyFont="1" applyFill="1" applyAlignment="1">
      <alignment horizontal="center" vertical="center" wrapText="1"/>
    </xf>
    <xf numFmtId="0" fontId="81" fillId="28" borderId="0" xfId="0" applyFont="1" applyFill="1" applyAlignment="1">
      <alignment horizontal="center" vertical="top"/>
    </xf>
    <xf numFmtId="170" fontId="5" fillId="28" borderId="0" xfId="0" applyNumberFormat="1" applyFont="1" applyFill="1" applyAlignment="1">
      <alignment horizontal="center" wrapText="1"/>
    </xf>
    <xf numFmtId="0" fontId="65" fillId="28" borderId="0" xfId="0" applyFont="1" applyFill="1" applyAlignment="1">
      <alignment horizontal="center"/>
    </xf>
    <xf numFmtId="0" fontId="6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left" vertic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8" fillId="28" borderId="0" xfId="0" applyFont="1" applyFill="1" applyAlignment="1">
      <alignment horizontal="center" vertical="center" wrapText="1"/>
    </xf>
    <xf numFmtId="0" fontId="65" fillId="28" borderId="0" xfId="0" applyFont="1" applyFill="1" applyAlignment="1">
      <alignment horizontal="center" vertical="center" wrapText="1"/>
    </xf>
    <xf numFmtId="0" fontId="74" fillId="28" borderId="14" xfId="0" applyFont="1" applyFill="1" applyBorder="1" applyAlignment="1">
      <alignment horizontal="center" vertical="center" wrapText="1"/>
    </xf>
    <xf numFmtId="4" fontId="65" fillId="28" borderId="0" xfId="0" applyNumberFormat="1" applyFont="1" applyFill="1" applyAlignment="1">
      <alignment horizontal="center" vertical="center"/>
    </xf>
    <xf numFmtId="0" fontId="65" fillId="28" borderId="0" xfId="0" applyFont="1" applyFill="1" applyAlignment="1">
      <alignment vertical="center" wrapText="1"/>
    </xf>
    <xf numFmtId="0" fontId="5" fillId="28" borderId="14" xfId="0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vertical="center" wrapText="1"/>
    </xf>
    <xf numFmtId="177" fontId="6" fillId="28" borderId="3" xfId="0" applyNumberFormat="1" applyFont="1" applyFill="1" applyBorder="1" applyAlignment="1">
      <alignment vertical="center"/>
    </xf>
    <xf numFmtId="177" fontId="81" fillId="28" borderId="3" xfId="0" applyNumberFormat="1" applyFont="1" applyFill="1" applyBorder="1" applyAlignment="1">
      <alignment horizontal="center" wrapText="1"/>
    </xf>
    <xf numFmtId="177" fontId="76" fillId="28" borderId="3" xfId="0" applyNumberFormat="1" applyFont="1" applyFill="1" applyBorder="1" applyAlignment="1">
      <alignment horizontal="center" wrapText="1"/>
    </xf>
    <xf numFmtId="0" fontId="65" fillId="28" borderId="0" xfId="245" applyFont="1" applyFill="1" applyAlignment="1">
      <alignment vertical="center"/>
    </xf>
    <xf numFmtId="0" fontId="78" fillId="28" borderId="0" xfId="245" applyFont="1" applyFill="1" applyAlignment="1">
      <alignment horizontal="right" vertical="center"/>
    </xf>
    <xf numFmtId="0" fontId="65" fillId="28" borderId="3" xfId="245" applyFont="1" applyFill="1" applyBorder="1" applyAlignment="1">
      <alignment horizontal="center" vertical="center" wrapText="1"/>
    </xf>
    <xf numFmtId="0" fontId="78" fillId="28" borderId="0" xfId="245" applyFont="1" applyFill="1" applyAlignment="1">
      <alignment vertical="center"/>
    </xf>
    <xf numFmtId="0" fontId="66" fillId="28" borderId="0" xfId="0" applyFont="1" applyFill="1" applyAlignment="1">
      <alignment horizontal="right" vertical="center"/>
    </xf>
    <xf numFmtId="0" fontId="69" fillId="28" borderId="3" xfId="0" applyFont="1" applyFill="1" applyBorder="1" applyAlignment="1">
      <alignment horizontal="center" vertical="center" wrapText="1"/>
    </xf>
    <xf numFmtId="0" fontId="78" fillId="28" borderId="3" xfId="0" applyFont="1" applyFill="1" applyBorder="1" applyAlignment="1">
      <alignment horizontal="left" vertical="center" wrapText="1"/>
    </xf>
    <xf numFmtId="0" fontId="78" fillId="28" borderId="3" xfId="0" applyFont="1" applyFill="1" applyBorder="1" applyAlignment="1">
      <alignment horizontal="center" vertical="center" wrapText="1"/>
    </xf>
    <xf numFmtId="0" fontId="86" fillId="28" borderId="3" xfId="0" applyFont="1" applyFill="1" applyBorder="1" applyAlignment="1">
      <alignment horizontal="left" vertical="center" wrapText="1"/>
    </xf>
    <xf numFmtId="0" fontId="86" fillId="28" borderId="3" xfId="0" applyFont="1" applyFill="1" applyBorder="1" applyAlignment="1">
      <alignment horizontal="center" vertical="center" wrapText="1"/>
    </xf>
    <xf numFmtId="0" fontId="65" fillId="28" borderId="3" xfId="0" applyFont="1" applyFill="1" applyBorder="1" applyAlignment="1">
      <alignment horizontal="left" vertical="center"/>
    </xf>
    <xf numFmtId="0" fontId="81" fillId="28" borderId="3" xfId="0" applyFont="1" applyFill="1" applyBorder="1" applyAlignment="1">
      <alignment horizontal="left" vertical="center" wrapText="1"/>
    </xf>
    <xf numFmtId="0" fontId="86" fillId="28" borderId="3" xfId="0" quotePrefix="1" applyFont="1" applyFill="1" applyBorder="1" applyAlignment="1">
      <alignment horizontal="center" vertical="center"/>
    </xf>
    <xf numFmtId="0" fontId="65" fillId="28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Alignment="1">
      <alignment horizontal="center" vertical="center" wrapText="1"/>
    </xf>
    <xf numFmtId="170" fontId="65" fillId="28" borderId="0" xfId="0" applyNumberFormat="1" applyFont="1" applyFill="1" applyAlignment="1">
      <alignment horizontal="right" vertical="center" wrapText="1"/>
    </xf>
    <xf numFmtId="0" fontId="82" fillId="28" borderId="0" xfId="0" applyFont="1" applyFill="1"/>
    <xf numFmtId="0" fontId="83" fillId="28" borderId="0" xfId="0" applyFont="1" applyFill="1" applyAlignment="1">
      <alignment vertical="top"/>
    </xf>
    <xf numFmtId="0" fontId="81" fillId="28" borderId="0" xfId="0" applyFont="1" applyFill="1" applyAlignment="1">
      <alignment horizontal="center" wrapText="1"/>
    </xf>
    <xf numFmtId="0" fontId="81" fillId="28" borderId="14" xfId="0" applyFont="1" applyFill="1" applyBorder="1" applyAlignment="1">
      <alignment horizontal="center" vertical="center"/>
    </xf>
    <xf numFmtId="0" fontId="81" fillId="28" borderId="14" xfId="0" applyFont="1" applyFill="1" applyBorder="1" applyAlignment="1">
      <alignment horizontal="center" vertical="center" wrapText="1"/>
    </xf>
    <xf numFmtId="0" fontId="81" fillId="28" borderId="14" xfId="0" applyFont="1" applyFill="1" applyBorder="1" applyAlignment="1">
      <alignment horizontal="center" vertical="center" wrapText="1" shrinkToFit="1"/>
    </xf>
    <xf numFmtId="0" fontId="81" fillId="28" borderId="3" xfId="0" applyFont="1" applyFill="1" applyBorder="1" applyAlignment="1">
      <alignment horizontal="center" vertical="center"/>
    </xf>
    <xf numFmtId="0" fontId="81" fillId="28" borderId="3" xfId="0" applyFont="1" applyFill="1" applyBorder="1" applyAlignment="1">
      <alignment horizontal="center" vertical="center" wrapText="1"/>
    </xf>
    <xf numFmtId="0" fontId="89" fillId="28" borderId="3" xfId="0" applyFont="1" applyFill="1" applyBorder="1" applyAlignment="1">
      <alignment horizontal="left" vertical="center" wrapText="1"/>
    </xf>
    <xf numFmtId="0" fontId="89" fillId="28" borderId="3" xfId="0" applyFont="1" applyFill="1" applyBorder="1" applyAlignment="1">
      <alignment horizontal="center" vertical="center" wrapText="1"/>
    </xf>
    <xf numFmtId="0" fontId="100" fillId="28" borderId="3" xfId="0" applyFont="1" applyFill="1" applyBorder="1" applyAlignment="1">
      <alignment horizontal="left" vertical="center" wrapText="1"/>
    </xf>
    <xf numFmtId="0" fontId="100" fillId="28" borderId="3" xfId="0" applyFont="1" applyFill="1" applyBorder="1" applyAlignment="1">
      <alignment horizontal="center" vertical="center" wrapText="1"/>
    </xf>
    <xf numFmtId="0" fontId="90" fillId="28" borderId="3" xfId="0" applyFont="1" applyFill="1" applyBorder="1" applyAlignment="1">
      <alignment horizontal="center" vertical="center" wrapText="1"/>
    </xf>
    <xf numFmtId="0" fontId="90" fillId="28" borderId="3" xfId="0" applyFont="1" applyFill="1" applyBorder="1" applyAlignment="1">
      <alignment horizontal="left" vertical="center" wrapText="1"/>
    </xf>
    <xf numFmtId="0" fontId="90" fillId="28" borderId="3" xfId="0" quotePrefix="1" applyFont="1" applyFill="1" applyBorder="1" applyAlignment="1">
      <alignment horizontal="center" vertical="center"/>
    </xf>
    <xf numFmtId="0" fontId="81" fillId="28" borderId="3" xfId="0" applyFont="1" applyFill="1" applyBorder="1" applyAlignment="1">
      <alignment horizontal="left" vertical="center"/>
    </xf>
    <xf numFmtId="177" fontId="6" fillId="29" borderId="3" xfId="0" applyNumberFormat="1" applyFont="1" applyFill="1" applyBorder="1" applyAlignment="1">
      <alignment horizontal="center" wrapText="1"/>
    </xf>
    <xf numFmtId="177" fontId="6" fillId="29" borderId="3" xfId="0" applyNumberFormat="1" applyFont="1" applyFill="1" applyBorder="1" applyAlignment="1">
      <alignment horizontal="center" vertical="center" wrapText="1"/>
    </xf>
    <xf numFmtId="177" fontId="76" fillId="29" borderId="3" xfId="0" applyNumberFormat="1" applyFont="1" applyFill="1" applyBorder="1" applyAlignment="1">
      <alignment horizontal="center" vertical="center" wrapText="1"/>
    </xf>
    <xf numFmtId="177" fontId="6" fillId="29" borderId="3" xfId="0" applyNumberFormat="1" applyFont="1" applyFill="1" applyBorder="1" applyAlignment="1">
      <alignment horizontal="right" vertical="center" wrapText="1"/>
    </xf>
    <xf numFmtId="0" fontId="81" fillId="28" borderId="0" xfId="0" applyFont="1" applyFill="1" applyAlignment="1">
      <alignment vertical="center" wrapText="1"/>
    </xf>
    <xf numFmtId="173" fontId="72" fillId="28" borderId="3" xfId="0" applyNumberFormat="1" applyFont="1" applyFill="1" applyBorder="1" applyAlignment="1">
      <alignment horizontal="center" vertical="center" wrapText="1"/>
    </xf>
    <xf numFmtId="173" fontId="89" fillId="28" borderId="3" xfId="0" applyNumberFormat="1" applyFont="1" applyFill="1" applyBorder="1" applyAlignment="1">
      <alignment horizontal="right" vertical="center" wrapText="1"/>
    </xf>
    <xf numFmtId="173" fontId="100" fillId="28" borderId="3" xfId="0" applyNumberFormat="1" applyFont="1" applyFill="1" applyBorder="1" applyAlignment="1">
      <alignment horizontal="right" vertical="center" wrapText="1"/>
    </xf>
    <xf numFmtId="173" fontId="81" fillId="28" borderId="3" xfId="0" applyNumberFormat="1" applyFont="1" applyFill="1" applyBorder="1" applyAlignment="1">
      <alignment horizontal="right" vertical="center" wrapText="1"/>
    </xf>
    <xf numFmtId="179" fontId="81" fillId="28" borderId="3" xfId="0" applyNumberFormat="1" applyFont="1" applyFill="1" applyBorder="1" applyAlignment="1">
      <alignment horizontal="right" vertical="center" wrapText="1"/>
    </xf>
    <xf numFmtId="179" fontId="90" fillId="28" borderId="3" xfId="0" applyNumberFormat="1" applyFont="1" applyFill="1" applyBorder="1" applyAlignment="1">
      <alignment horizontal="right" vertical="center" wrapText="1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69" fillId="28" borderId="3" xfId="206" applyNumberFormat="1" applyFont="1" applyFill="1" applyBorder="1" applyAlignment="1">
      <alignment horizontal="right" vertical="center" wrapText="1"/>
    </xf>
    <xf numFmtId="179" fontId="4" fillId="28" borderId="3" xfId="0" applyNumberFormat="1" applyFont="1" applyFill="1" applyBorder="1" applyAlignment="1">
      <alignment horizontal="center" vertical="center" wrapText="1"/>
    </xf>
    <xf numFmtId="179" fontId="5" fillId="28" borderId="3" xfId="0" applyNumberFormat="1" applyFont="1" applyFill="1" applyBorder="1" applyAlignment="1">
      <alignment horizontal="center" vertical="center" wrapText="1"/>
    </xf>
    <xf numFmtId="179" fontId="78" fillId="28" borderId="3" xfId="206" applyNumberFormat="1" applyFont="1" applyFill="1" applyBorder="1" applyAlignment="1">
      <alignment horizontal="right" vertical="center" wrapText="1"/>
    </xf>
    <xf numFmtId="179" fontId="65" fillId="28" borderId="3" xfId="206" applyNumberFormat="1" applyFont="1" applyFill="1" applyBorder="1" applyAlignment="1">
      <alignment horizontal="right" vertical="center" wrapText="1"/>
    </xf>
    <xf numFmtId="178" fontId="75" fillId="28" borderId="3" xfId="0" applyNumberFormat="1" applyFont="1" applyFill="1" applyBorder="1" applyAlignment="1">
      <alignment horizontal="center" wrapText="1"/>
    </xf>
    <xf numFmtId="179" fontId="102" fillId="28" borderId="3" xfId="0" applyNumberFormat="1" applyFont="1" applyFill="1" applyBorder="1" applyAlignment="1">
      <alignment horizontal="center" vertical="center" wrapText="1"/>
    </xf>
    <xf numFmtId="0" fontId="77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center" vertical="top"/>
    </xf>
    <xf numFmtId="170" fontId="69" fillId="28" borderId="0" xfId="0" applyNumberFormat="1" applyFont="1" applyFill="1" applyAlignment="1">
      <alignment horizontal="center" wrapText="1"/>
    </xf>
    <xf numFmtId="0" fontId="68" fillId="28" borderId="0" xfId="0" applyFont="1" applyFill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170" fontId="6" fillId="28" borderId="0" xfId="0" applyNumberFormat="1" applyFont="1" applyFill="1" applyAlignment="1">
      <alignment horizontal="center" wrapText="1"/>
    </xf>
    <xf numFmtId="0" fontId="94" fillId="28" borderId="0" xfId="0" applyFont="1" applyFill="1" applyAlignment="1">
      <alignment horizontal="center" vertical="top"/>
    </xf>
    <xf numFmtId="0" fontId="4" fillId="28" borderId="0" xfId="0" applyFont="1" applyFill="1" applyAlignment="1">
      <alignment horizontal="center" vertical="center" wrapText="1"/>
    </xf>
    <xf numFmtId="0" fontId="68" fillId="28" borderId="0" xfId="245" applyFont="1" applyFill="1" applyAlignment="1">
      <alignment horizontal="center" vertical="center"/>
    </xf>
    <xf numFmtId="0" fontId="78" fillId="28" borderId="3" xfId="245" applyFont="1" applyFill="1" applyBorder="1" applyAlignment="1">
      <alignment horizontal="center" vertical="center" wrapText="1"/>
    </xf>
    <xf numFmtId="0" fontId="81" fillId="28" borderId="0" xfId="0" applyFont="1" applyFill="1" applyAlignment="1">
      <alignment horizontal="center" vertical="top"/>
    </xf>
    <xf numFmtId="0" fontId="65" fillId="28" borderId="13" xfId="245" applyFont="1" applyFill="1" applyBorder="1" applyAlignment="1">
      <alignment horizontal="right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 wrapText="1"/>
    </xf>
    <xf numFmtId="0" fontId="65" fillId="28" borderId="3" xfId="0" applyFont="1" applyFill="1" applyBorder="1" applyAlignment="1">
      <alignment horizontal="center" vertical="center" wrapText="1"/>
    </xf>
    <xf numFmtId="170" fontId="5" fillId="28" borderId="0" xfId="0" applyNumberFormat="1" applyFont="1" applyFill="1" applyAlignment="1">
      <alignment horizontal="center" wrapText="1"/>
    </xf>
    <xf numFmtId="0" fontId="69" fillId="28" borderId="14" xfId="0" applyFont="1" applyFill="1" applyBorder="1" applyAlignment="1">
      <alignment horizontal="center" vertical="center"/>
    </xf>
    <xf numFmtId="0" fontId="69" fillId="28" borderId="19" xfId="0" applyFont="1" applyFill="1" applyBorder="1" applyAlignment="1">
      <alignment horizontal="center" vertical="center"/>
    </xf>
    <xf numFmtId="0" fontId="67" fillId="28" borderId="0" xfId="0" applyFont="1" applyFill="1" applyAlignment="1">
      <alignment horizontal="center" vertical="center"/>
    </xf>
    <xf numFmtId="0" fontId="69" fillId="28" borderId="3" xfId="0" applyFont="1" applyFill="1" applyBorder="1" applyAlignment="1">
      <alignment horizontal="center" vertical="center" wrapText="1"/>
    </xf>
    <xf numFmtId="0" fontId="69" fillId="28" borderId="13" xfId="0" applyFont="1" applyFill="1" applyBorder="1" applyAlignment="1">
      <alignment horizontal="right" vertical="center"/>
    </xf>
    <xf numFmtId="0" fontId="74" fillId="28" borderId="3" xfId="245" applyFont="1" applyFill="1" applyBorder="1" applyAlignment="1">
      <alignment horizontal="center" vertical="center"/>
    </xf>
    <xf numFmtId="0" fontId="73" fillId="28" borderId="0" xfId="0" applyFont="1" applyFill="1" applyAlignment="1">
      <alignment horizontal="center" vertical="center" wrapText="1"/>
    </xf>
    <xf numFmtId="0" fontId="65" fillId="28" borderId="0" xfId="0" applyFont="1" applyFill="1" applyAlignment="1">
      <alignment horizontal="center"/>
    </xf>
    <xf numFmtId="178" fontId="73" fillId="28" borderId="15" xfId="206" applyNumberFormat="1" applyFont="1" applyFill="1" applyBorder="1" applyAlignment="1">
      <alignment horizontal="right" vertical="center" wrapText="1"/>
    </xf>
    <xf numFmtId="178" fontId="73" fillId="28" borderId="16" xfId="206" applyNumberFormat="1" applyFont="1" applyFill="1" applyBorder="1" applyAlignment="1">
      <alignment horizontal="right" vertical="center" wrapText="1"/>
    </xf>
    <xf numFmtId="178" fontId="74" fillId="28" borderId="15" xfId="206" applyNumberFormat="1" applyFont="1" applyFill="1" applyBorder="1" applyAlignment="1">
      <alignment horizontal="right" vertical="center" wrapText="1"/>
    </xf>
    <xf numFmtId="178" fontId="74" fillId="28" borderId="16" xfId="206" applyNumberFormat="1" applyFont="1" applyFill="1" applyBorder="1" applyAlignment="1">
      <alignment horizontal="right" vertical="center" wrapText="1"/>
    </xf>
    <xf numFmtId="177" fontId="74" fillId="28" borderId="15" xfId="0" applyNumberFormat="1" applyFont="1" applyFill="1" applyBorder="1" applyAlignment="1">
      <alignment horizontal="center" vertical="center" wrapText="1"/>
    </xf>
    <xf numFmtId="177" fontId="74" fillId="28" borderId="17" xfId="0" applyNumberFormat="1" applyFont="1" applyFill="1" applyBorder="1" applyAlignment="1">
      <alignment horizontal="center" vertical="center" wrapText="1"/>
    </xf>
    <xf numFmtId="177" fontId="74" fillId="28" borderId="16" xfId="0" applyNumberFormat="1" applyFont="1" applyFill="1" applyBorder="1" applyAlignment="1">
      <alignment horizontal="center" vertical="center" wrapText="1"/>
    </xf>
    <xf numFmtId="177" fontId="73" fillId="28" borderId="15" xfId="0" applyNumberFormat="1" applyFont="1" applyFill="1" applyBorder="1" applyAlignment="1">
      <alignment horizontal="center" vertical="center" wrapText="1"/>
    </xf>
    <xf numFmtId="177" fontId="73" fillId="28" borderId="17" xfId="0" applyNumberFormat="1" applyFont="1" applyFill="1" applyBorder="1" applyAlignment="1">
      <alignment horizontal="center" vertical="center" wrapText="1"/>
    </xf>
    <xf numFmtId="177" fontId="73" fillId="28" borderId="16" xfId="0" applyNumberFormat="1" applyFont="1" applyFill="1" applyBorder="1" applyAlignment="1">
      <alignment horizontal="center" vertical="center" wrapText="1"/>
    </xf>
    <xf numFmtId="0" fontId="73" fillId="28" borderId="0" xfId="0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0" fontId="74" fillId="28" borderId="0" xfId="0" applyFont="1" applyFill="1" applyAlignment="1">
      <alignment horizontal="center" vertical="center"/>
    </xf>
    <xf numFmtId="0" fontId="68" fillId="28" borderId="0" xfId="0" applyFont="1" applyFill="1" applyAlignment="1">
      <alignment vertical="center"/>
    </xf>
    <xf numFmtId="0" fontId="65" fillId="28" borderId="0" xfId="0" applyFont="1" applyFill="1" applyAlignment="1">
      <alignment vertical="center"/>
    </xf>
    <xf numFmtId="0" fontId="74" fillId="28" borderId="15" xfId="0" applyFont="1" applyFill="1" applyBorder="1" applyAlignment="1">
      <alignment horizontal="center" vertical="center" wrapText="1"/>
    </xf>
    <xf numFmtId="0" fontId="74" fillId="28" borderId="16" xfId="0" applyFont="1" applyFill="1" applyBorder="1" applyAlignment="1">
      <alignment horizontal="center" vertical="center" wrapText="1"/>
    </xf>
    <xf numFmtId="0" fontId="74" fillId="28" borderId="17" xfId="0" applyFont="1" applyFill="1" applyBorder="1" applyAlignment="1">
      <alignment horizontal="center" vertical="center" wrapText="1"/>
    </xf>
    <xf numFmtId="0" fontId="74" fillId="28" borderId="0" xfId="0" applyFont="1" applyFill="1" applyAlignment="1">
      <alignment horizontal="justify" vertical="center" wrapText="1" shrinkToFit="1"/>
    </xf>
    <xf numFmtId="0" fontId="74" fillId="28" borderId="3" xfId="0" applyFont="1" applyFill="1" applyBorder="1" applyAlignment="1">
      <alignment horizontal="left" vertical="center" wrapText="1"/>
    </xf>
    <xf numFmtId="0" fontId="74" fillId="28" borderId="20" xfId="0" applyFont="1" applyFill="1" applyBorder="1" applyAlignment="1">
      <alignment horizontal="center" vertical="center" wrapText="1"/>
    </xf>
    <xf numFmtId="0" fontId="74" fillId="28" borderId="18" xfId="0" applyFont="1" applyFill="1" applyBorder="1" applyAlignment="1">
      <alignment horizontal="center" vertical="center" wrapText="1"/>
    </xf>
    <xf numFmtId="0" fontId="74" fillId="28" borderId="21" xfId="0" applyFont="1" applyFill="1" applyBorder="1" applyAlignment="1">
      <alignment horizontal="center" vertical="center" wrapText="1"/>
    </xf>
    <xf numFmtId="0" fontId="74" fillId="28" borderId="22" xfId="0" applyFont="1" applyFill="1" applyBorder="1" applyAlignment="1">
      <alignment horizontal="center" vertical="center" wrapText="1"/>
    </xf>
    <xf numFmtId="0" fontId="74" fillId="28" borderId="13" xfId="0" applyFont="1" applyFill="1" applyBorder="1" applyAlignment="1">
      <alignment horizontal="center" vertical="center" wrapText="1"/>
    </xf>
    <xf numFmtId="0" fontId="74" fillId="28" borderId="23" xfId="0" applyFont="1" applyFill="1" applyBorder="1" applyAlignment="1">
      <alignment horizontal="center" vertical="center" wrapText="1"/>
    </xf>
    <xf numFmtId="0" fontId="65" fillId="28" borderId="0" xfId="0" applyFont="1" applyFill="1" applyAlignment="1">
      <alignment horizontal="center" vertical="center"/>
    </xf>
    <xf numFmtId="0" fontId="85" fillId="28" borderId="0" xfId="0" applyFont="1" applyFill="1" applyAlignment="1">
      <alignment horizontal="center" vertical="center"/>
    </xf>
    <xf numFmtId="0" fontId="65" fillId="28" borderId="15" xfId="0" applyFont="1" applyFill="1" applyBorder="1" applyAlignment="1">
      <alignment horizontal="center" vertical="center" wrapText="1"/>
    </xf>
    <xf numFmtId="0" fontId="65" fillId="28" borderId="17" xfId="0" applyFont="1" applyFill="1" applyBorder="1" applyAlignment="1">
      <alignment horizontal="center" vertical="center" wrapText="1"/>
    </xf>
    <xf numFmtId="0" fontId="65" fillId="28" borderId="16" xfId="0" applyFont="1" applyFill="1" applyBorder="1" applyAlignment="1">
      <alignment horizontal="center" vertical="center" wrapText="1"/>
    </xf>
    <xf numFmtId="0" fontId="69" fillId="28" borderId="15" xfId="0" applyFont="1" applyFill="1" applyBorder="1" applyAlignment="1">
      <alignment horizontal="left" vertical="center" wrapText="1"/>
    </xf>
    <xf numFmtId="0" fontId="69" fillId="28" borderId="17" xfId="0" applyFont="1" applyFill="1" applyBorder="1" applyAlignment="1">
      <alignment horizontal="left" vertical="center" wrapText="1"/>
    </xf>
    <xf numFmtId="0" fontId="69" fillId="28" borderId="16" xfId="0" applyFont="1" applyFill="1" applyBorder="1" applyAlignment="1">
      <alignment horizontal="left" vertical="center" wrapText="1"/>
    </xf>
    <xf numFmtId="0" fontId="73" fillId="28" borderId="15" xfId="0" applyFont="1" applyFill="1" applyBorder="1" applyAlignment="1">
      <alignment horizontal="left" vertical="center"/>
    </xf>
    <xf numFmtId="0" fontId="73" fillId="28" borderId="17" xfId="0" applyFont="1" applyFill="1" applyBorder="1" applyAlignment="1">
      <alignment horizontal="left" vertical="center"/>
    </xf>
    <xf numFmtId="0" fontId="73" fillId="28" borderId="16" xfId="0" applyFont="1" applyFill="1" applyBorder="1" applyAlignment="1">
      <alignment horizontal="left" vertical="center"/>
    </xf>
    <xf numFmtId="0" fontId="74" fillId="28" borderId="15" xfId="0" applyFont="1" applyFill="1" applyBorder="1" applyAlignment="1">
      <alignment horizontal="left" vertical="center" wrapText="1"/>
    </xf>
    <xf numFmtId="0" fontId="74" fillId="28" borderId="17" xfId="0" applyFont="1" applyFill="1" applyBorder="1" applyAlignment="1">
      <alignment horizontal="left" vertical="center" wrapText="1"/>
    </xf>
    <xf numFmtId="0" fontId="74" fillId="28" borderId="16" xfId="0" applyFont="1" applyFill="1" applyBorder="1" applyAlignment="1">
      <alignment horizontal="left" vertical="center" wrapText="1"/>
    </xf>
    <xf numFmtId="0" fontId="74" fillId="28" borderId="13" xfId="0" applyFont="1" applyFill="1" applyBorder="1" applyAlignment="1">
      <alignment horizontal="right" vertical="center"/>
    </xf>
    <xf numFmtId="2" fontId="74" fillId="28" borderId="15" xfId="0" applyNumberFormat="1" applyFont="1" applyFill="1" applyBorder="1" applyAlignment="1">
      <alignment horizontal="center" vertical="center" wrapText="1"/>
    </xf>
    <xf numFmtId="2" fontId="74" fillId="28" borderId="17" xfId="0" applyNumberFormat="1" applyFont="1" applyFill="1" applyBorder="1" applyAlignment="1">
      <alignment horizontal="center" vertical="center" wrapText="1"/>
    </xf>
    <xf numFmtId="2" fontId="74" fillId="28" borderId="16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0" fontId="74" fillId="28" borderId="15" xfId="0" applyFont="1" applyFill="1" applyBorder="1" applyAlignment="1">
      <alignment horizontal="center"/>
    </xf>
    <xf numFmtId="0" fontId="74" fillId="28" borderId="16" xfId="0" applyFont="1" applyFill="1" applyBorder="1" applyAlignment="1">
      <alignment horizontal="center"/>
    </xf>
    <xf numFmtId="2" fontId="74" fillId="28" borderId="14" xfId="0" applyNumberFormat="1" applyFont="1" applyFill="1" applyBorder="1" applyAlignment="1">
      <alignment horizontal="center" vertical="center" wrapText="1"/>
    </xf>
    <xf numFmtId="2" fontId="74" fillId="28" borderId="19" xfId="0" applyNumberFormat="1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left" vertical="center" wrapText="1" shrinkToFit="1"/>
    </xf>
    <xf numFmtId="3" fontId="74" fillId="28" borderId="3" xfId="0" applyNumberFormat="1" applyFont="1" applyFill="1" applyBorder="1" applyAlignment="1">
      <alignment horizontal="center" vertical="center" wrapText="1"/>
    </xf>
    <xf numFmtId="3" fontId="74" fillId="28" borderId="15" xfId="0" applyNumberFormat="1" applyFont="1" applyFill="1" applyBorder="1" applyAlignment="1">
      <alignment horizontal="center" vertical="center" wrapText="1"/>
    </xf>
    <xf numFmtId="3" fontId="74" fillId="28" borderId="17" xfId="0" applyNumberFormat="1" applyFont="1" applyFill="1" applyBorder="1" applyAlignment="1">
      <alignment horizontal="center" vertical="center" wrapText="1"/>
    </xf>
    <xf numFmtId="3" fontId="74" fillId="28" borderId="16" xfId="0" applyNumberFormat="1" applyFont="1" applyFill="1" applyBorder="1" applyAlignment="1">
      <alignment horizontal="center" vertical="center" wrapText="1"/>
    </xf>
    <xf numFmtId="0" fontId="74" fillId="28" borderId="20" xfId="0" applyFont="1" applyFill="1" applyBorder="1" applyAlignment="1">
      <alignment horizontal="center" vertical="center" wrapText="1" shrinkToFit="1"/>
    </xf>
    <xf numFmtId="0" fontId="74" fillId="28" borderId="18" xfId="0" applyFont="1" applyFill="1" applyBorder="1" applyAlignment="1">
      <alignment horizontal="center" vertical="center" wrapText="1" shrinkToFit="1"/>
    </xf>
    <xf numFmtId="0" fontId="74" fillId="28" borderId="21" xfId="0" applyFont="1" applyFill="1" applyBorder="1" applyAlignment="1">
      <alignment horizontal="center" vertical="center" wrapText="1" shrinkToFit="1"/>
    </xf>
    <xf numFmtId="0" fontId="74" fillId="28" borderId="24" xfId="0" applyFont="1" applyFill="1" applyBorder="1" applyAlignment="1">
      <alignment horizontal="center" vertical="center" wrapText="1" shrinkToFit="1"/>
    </xf>
    <xf numFmtId="0" fontId="74" fillId="28" borderId="0" xfId="0" applyFont="1" applyFill="1" applyAlignment="1">
      <alignment horizontal="center" vertical="center" wrapText="1" shrinkToFit="1"/>
    </xf>
    <xf numFmtId="0" fontId="74" fillId="28" borderId="25" xfId="0" applyFont="1" applyFill="1" applyBorder="1" applyAlignment="1">
      <alignment horizontal="center" vertical="center" wrapText="1" shrinkToFit="1"/>
    </xf>
    <xf numFmtId="0" fontId="74" fillId="28" borderId="22" xfId="0" applyFont="1" applyFill="1" applyBorder="1" applyAlignment="1">
      <alignment horizontal="center" vertical="center" wrapText="1" shrinkToFit="1"/>
    </xf>
    <xf numFmtId="0" fontId="74" fillId="28" borderId="13" xfId="0" applyFont="1" applyFill="1" applyBorder="1" applyAlignment="1">
      <alignment horizontal="center" vertical="center" wrapText="1" shrinkToFit="1"/>
    </xf>
    <xf numFmtId="0" fontId="74" fillId="28" borderId="23" xfId="0" applyFont="1" applyFill="1" applyBorder="1" applyAlignment="1">
      <alignment horizontal="center" vertical="center" wrapText="1" shrinkToFit="1"/>
    </xf>
    <xf numFmtId="0" fontId="74" fillId="28" borderId="0" xfId="0" applyFont="1" applyFill="1" applyAlignment="1">
      <alignment horizontal="right" vertical="center"/>
    </xf>
    <xf numFmtId="0" fontId="84" fillId="28" borderId="0" xfId="0" applyFont="1" applyFill="1" applyAlignment="1">
      <alignment vertical="center" wrapText="1"/>
    </xf>
    <xf numFmtId="0" fontId="85" fillId="28" borderId="0" xfId="0" applyFont="1" applyFill="1" applyAlignment="1">
      <alignment vertical="center" wrapText="1"/>
    </xf>
    <xf numFmtId="3" fontId="73" fillId="28" borderId="3" xfId="0" applyNumberFormat="1" applyFont="1" applyFill="1" applyBorder="1" applyAlignment="1">
      <alignment horizontal="center" vertical="center" wrapText="1"/>
    </xf>
    <xf numFmtId="169" fontId="74" fillId="28" borderId="0" xfId="0" applyNumberFormat="1" applyFont="1" applyFill="1" applyAlignment="1">
      <alignment horizontal="center"/>
    </xf>
    <xf numFmtId="3" fontId="74" fillId="28" borderId="3" xfId="0" applyNumberFormat="1" applyFont="1" applyFill="1" applyBorder="1" applyAlignment="1">
      <alignment horizontal="left" vertic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0" fontId="99" fillId="28" borderId="0" xfId="0" applyFont="1" applyFill="1" applyAlignment="1">
      <alignment horizontal="center"/>
    </xf>
    <xf numFmtId="0" fontId="99" fillId="0" borderId="0" xfId="0" applyFont="1" applyAlignment="1">
      <alignment horizontal="center"/>
    </xf>
    <xf numFmtId="0" fontId="74" fillId="28" borderId="14" xfId="0" applyFont="1" applyFill="1" applyBorder="1" applyAlignment="1">
      <alignment horizontal="center" vertical="center" wrapText="1" shrinkToFit="1"/>
    </xf>
    <xf numFmtId="0" fontId="74" fillId="28" borderId="26" xfId="0" applyFont="1" applyFill="1" applyBorder="1" applyAlignment="1">
      <alignment horizontal="center" vertical="center" wrapText="1" shrinkToFit="1"/>
    </xf>
    <xf numFmtId="0" fontId="74" fillId="28" borderId="19" xfId="0" applyFont="1" applyFill="1" applyBorder="1" applyAlignment="1">
      <alignment horizontal="center" vertical="center" wrapText="1" shrinkToFit="1"/>
    </xf>
    <xf numFmtId="0" fontId="74" fillId="28" borderId="15" xfId="0" applyFont="1" applyFill="1" applyBorder="1" applyAlignment="1">
      <alignment horizontal="left" vertical="center" wrapText="1" shrinkToFit="1"/>
    </xf>
    <xf numFmtId="0" fontId="74" fillId="28" borderId="17" xfId="0" applyFont="1" applyFill="1" applyBorder="1" applyAlignment="1">
      <alignment horizontal="left" vertical="center" wrapText="1" shrinkToFit="1"/>
    </xf>
    <xf numFmtId="0" fontId="74" fillId="28" borderId="16" xfId="0" applyFont="1" applyFill="1" applyBorder="1" applyAlignment="1">
      <alignment horizontal="left" vertical="center" wrapText="1" shrinkToFit="1"/>
    </xf>
    <xf numFmtId="0" fontId="73" fillId="28" borderId="15" xfId="0" applyFont="1" applyFill="1" applyBorder="1" applyAlignment="1">
      <alignment horizontal="left" vertical="center" wrapText="1" shrinkToFit="1"/>
    </xf>
    <xf numFmtId="0" fontId="73" fillId="28" borderId="17" xfId="0" applyFont="1" applyFill="1" applyBorder="1" applyAlignment="1">
      <alignment horizontal="left" vertical="center" wrapText="1" shrinkToFit="1"/>
    </xf>
    <xf numFmtId="0" fontId="73" fillId="28" borderId="16" xfId="0" applyFont="1" applyFill="1" applyBorder="1" applyAlignment="1">
      <alignment horizontal="left" vertical="center" wrapText="1" shrinkToFit="1"/>
    </xf>
    <xf numFmtId="0" fontId="74" fillId="28" borderId="3" xfId="0" applyFont="1" applyFill="1" applyBorder="1" applyAlignment="1">
      <alignment horizontal="left" vertical="center" wrapText="1" shrinkToFit="1"/>
    </xf>
    <xf numFmtId="0" fontId="74" fillId="28" borderId="3" xfId="0" applyFont="1" applyFill="1" applyBorder="1" applyAlignment="1">
      <alignment horizontal="center" vertical="center" wrapText="1" shrinkToFit="1"/>
    </xf>
    <xf numFmtId="0" fontId="74" fillId="28" borderId="24" xfId="0" applyFont="1" applyFill="1" applyBorder="1" applyAlignment="1">
      <alignment horizontal="center" vertical="center" wrapText="1"/>
    </xf>
    <xf numFmtId="0" fontId="74" fillId="28" borderId="25" xfId="0" applyFont="1" applyFill="1" applyBorder="1" applyAlignment="1">
      <alignment horizontal="center" vertical="center" wrapText="1"/>
    </xf>
    <xf numFmtId="3" fontId="74" fillId="28" borderId="3" xfId="0" applyNumberFormat="1" applyFont="1" applyFill="1" applyBorder="1" applyAlignment="1">
      <alignment horizontal="center" vertical="center" wrapText="1" shrinkToFit="1"/>
    </xf>
    <xf numFmtId="3" fontId="73" fillId="28" borderId="3" xfId="0" applyNumberFormat="1" applyFont="1" applyFill="1" applyBorder="1" applyAlignment="1">
      <alignment horizontal="left" vertical="center" wrapText="1"/>
    </xf>
    <xf numFmtId="0" fontId="73" fillId="28" borderId="15" xfId="0" applyFont="1" applyFill="1" applyBorder="1" applyAlignment="1">
      <alignment horizontal="left"/>
    </xf>
    <xf numFmtId="0" fontId="73" fillId="28" borderId="17" xfId="0" applyFont="1" applyFill="1" applyBorder="1" applyAlignment="1">
      <alignment horizontal="left"/>
    </xf>
    <xf numFmtId="0" fontId="73" fillId="28" borderId="16" xfId="0" applyFont="1" applyFill="1" applyBorder="1" applyAlignment="1">
      <alignment horizontal="left"/>
    </xf>
    <xf numFmtId="0" fontId="73" fillId="28" borderId="15" xfId="0" applyFont="1" applyFill="1" applyBorder="1" applyAlignment="1">
      <alignment horizontal="center" vertical="center"/>
    </xf>
    <xf numFmtId="0" fontId="87" fillId="28" borderId="17" xfId="0" applyFont="1" applyFill="1" applyBorder="1" applyAlignment="1">
      <alignment horizontal="center" vertical="center"/>
    </xf>
    <xf numFmtId="0" fontId="87" fillId="28" borderId="16" xfId="0" applyFont="1" applyFill="1" applyBorder="1" applyAlignment="1">
      <alignment horizontal="center" vertical="center"/>
    </xf>
    <xf numFmtId="173" fontId="73" fillId="28" borderId="15" xfId="0" applyNumberFormat="1" applyFont="1" applyFill="1" applyBorder="1" applyAlignment="1">
      <alignment horizontal="center" vertical="center" wrapText="1"/>
    </xf>
    <xf numFmtId="173" fontId="87" fillId="28" borderId="17" xfId="0" applyNumberFormat="1" applyFont="1" applyFill="1" applyBorder="1" applyAlignment="1">
      <alignment horizontal="center" vertical="center"/>
    </xf>
    <xf numFmtId="173" fontId="87" fillId="28" borderId="16" xfId="0" applyNumberFormat="1" applyFont="1" applyFill="1" applyBorder="1" applyAlignment="1">
      <alignment horizontal="center" vertical="center"/>
    </xf>
    <xf numFmtId="0" fontId="73" fillId="28" borderId="0" xfId="0" applyFont="1" applyFill="1" applyAlignment="1">
      <alignment horizontal="right" vertical="center"/>
    </xf>
    <xf numFmtId="0" fontId="65" fillId="28" borderId="13" xfId="0" applyFont="1" applyFill="1" applyBorder="1" applyAlignment="1">
      <alignment horizontal="right"/>
    </xf>
    <xf numFmtId="0" fontId="65" fillId="28" borderId="14" xfId="0" applyFont="1" applyFill="1" applyBorder="1" applyAlignment="1">
      <alignment horizontal="center" vertical="center"/>
    </xf>
    <xf numFmtId="0" fontId="65" fillId="28" borderId="19" xfId="0" applyFont="1" applyFill="1" applyBorder="1" applyAlignment="1">
      <alignment horizontal="center" vertical="center"/>
    </xf>
    <xf numFmtId="0" fontId="78" fillId="28" borderId="0" xfId="0" applyFont="1" applyFill="1" applyAlignment="1">
      <alignment horizontal="center" vertical="center" wrapText="1"/>
    </xf>
    <xf numFmtId="170" fontId="6" fillId="28" borderId="13" xfId="0" applyNumberFormat="1" applyFont="1" applyFill="1" applyBorder="1" applyAlignment="1">
      <alignment horizontal="center" wrapText="1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te" xfId="182" xr:uid="{00000000-0005-0000-0000-0000B5000000}"/>
    <cellStyle name="Number-Cells" xfId="183" xr:uid="{00000000-0005-0000-0000-0000B6000000}"/>
    <cellStyle name="Number-Cells-Column2" xfId="184" xr:uid="{00000000-0005-0000-0000-0000B7000000}"/>
    <cellStyle name="Number-Cells-Column5" xfId="185" xr:uid="{00000000-0005-0000-0000-0000B8000000}"/>
    <cellStyle name="Output" xfId="186" xr:uid="{00000000-0005-0000-0000-0000B9000000}"/>
    <cellStyle name="Row-Header" xfId="187" xr:uid="{00000000-0005-0000-0000-0000BA000000}"/>
    <cellStyle name="Row-Header 2" xfId="188" xr:uid="{00000000-0005-0000-0000-0000BB000000}"/>
    <cellStyle name="Title" xfId="189" xr:uid="{00000000-0005-0000-0000-0000BC000000}"/>
    <cellStyle name="Total" xfId="190" xr:uid="{00000000-0005-0000-0000-0000BD000000}"/>
    <cellStyle name="Warning Text" xfId="191" xr:uid="{00000000-0005-0000-0000-0000BE000000}"/>
    <cellStyle name="Акцент1 2" xfId="192" xr:uid="{00000000-0005-0000-0000-0000BF000000}"/>
    <cellStyle name="Акцент1 3" xfId="193" xr:uid="{00000000-0005-0000-0000-0000C0000000}"/>
    <cellStyle name="Акцент2 2" xfId="194" xr:uid="{00000000-0005-0000-0000-0000C1000000}"/>
    <cellStyle name="Акцент2 3" xfId="195" xr:uid="{00000000-0005-0000-0000-0000C2000000}"/>
    <cellStyle name="Акцент3 2" xfId="196" xr:uid="{00000000-0005-0000-0000-0000C3000000}"/>
    <cellStyle name="Акцент3 3" xfId="197" xr:uid="{00000000-0005-0000-0000-0000C4000000}"/>
    <cellStyle name="Акцент4 2" xfId="198" xr:uid="{00000000-0005-0000-0000-0000C5000000}"/>
    <cellStyle name="Акцент4 3" xfId="199" xr:uid="{00000000-0005-0000-0000-0000C6000000}"/>
    <cellStyle name="Акцент5 2" xfId="200" xr:uid="{00000000-0005-0000-0000-0000C7000000}"/>
    <cellStyle name="Акцент5 3" xfId="201" xr:uid="{00000000-0005-0000-0000-0000C8000000}"/>
    <cellStyle name="Акцент6 2" xfId="202" xr:uid="{00000000-0005-0000-0000-0000C9000000}"/>
    <cellStyle name="Акцент6 3" xfId="203" xr:uid="{00000000-0005-0000-0000-0000CA000000}"/>
    <cellStyle name="Ввод  2" xfId="204" xr:uid="{00000000-0005-0000-0000-0000CB000000}"/>
    <cellStyle name="Ввод  3" xfId="205" xr:uid="{00000000-0005-0000-0000-0000CC000000}"/>
    <cellStyle name="Вывод 2" xfId="207" xr:uid="{00000000-0005-0000-0000-0000CD000000}"/>
    <cellStyle name="Вывод 3" xfId="208" xr:uid="{00000000-0005-0000-0000-0000CE000000}"/>
    <cellStyle name="Вычисление 2" xfId="209" xr:uid="{00000000-0005-0000-0000-0000CF000000}"/>
    <cellStyle name="Вычисление 3" xfId="210" xr:uid="{00000000-0005-0000-0000-0000D0000000}"/>
    <cellStyle name="Денежный 2" xfId="211" xr:uid="{00000000-0005-0000-0000-0000D1000000}"/>
    <cellStyle name="Заголовок 1 2" xfId="212" xr:uid="{00000000-0005-0000-0000-0000D2000000}"/>
    <cellStyle name="Заголовок 1 3" xfId="213" xr:uid="{00000000-0005-0000-0000-0000D3000000}"/>
    <cellStyle name="Заголовок 2 2" xfId="214" xr:uid="{00000000-0005-0000-0000-0000D4000000}"/>
    <cellStyle name="Заголовок 2 3" xfId="215" xr:uid="{00000000-0005-0000-0000-0000D5000000}"/>
    <cellStyle name="Заголовок 3 2" xfId="216" xr:uid="{00000000-0005-0000-0000-0000D6000000}"/>
    <cellStyle name="Заголовок 3 3" xfId="217" xr:uid="{00000000-0005-0000-0000-0000D7000000}"/>
    <cellStyle name="Заголовок 4 2" xfId="218" xr:uid="{00000000-0005-0000-0000-0000D8000000}"/>
    <cellStyle name="Заголовок 4 3" xfId="219" xr:uid="{00000000-0005-0000-0000-0000D9000000}"/>
    <cellStyle name="Итог 2" xfId="220" xr:uid="{00000000-0005-0000-0000-0000DA000000}"/>
    <cellStyle name="Итог 3" xfId="221" xr:uid="{00000000-0005-0000-0000-0000DB000000}"/>
    <cellStyle name="Контрольная ячейка 2" xfId="222" xr:uid="{00000000-0005-0000-0000-0000DC000000}"/>
    <cellStyle name="Контрольная ячейка 3" xfId="223" xr:uid="{00000000-0005-0000-0000-0000DD000000}"/>
    <cellStyle name="Название 2" xfId="224" xr:uid="{00000000-0005-0000-0000-0000DE000000}"/>
    <cellStyle name="Название 3" xfId="225" xr:uid="{00000000-0005-0000-0000-0000DF000000}"/>
    <cellStyle name="Нейтральный 2" xfId="226" xr:uid="{00000000-0005-0000-0000-0000E0000000}"/>
    <cellStyle name="Нейтральный 3" xfId="227" xr:uid="{00000000-0005-0000-0000-0000E1000000}"/>
    <cellStyle name="Обычный" xfId="0" builtinId="0"/>
    <cellStyle name="Обычный 10" xfId="228" xr:uid="{00000000-0005-0000-0000-0000E3000000}"/>
    <cellStyle name="Обычный 11" xfId="229" xr:uid="{00000000-0005-0000-0000-0000E4000000}"/>
    <cellStyle name="Обычный 12" xfId="230" xr:uid="{00000000-0005-0000-0000-0000E5000000}"/>
    <cellStyle name="Обычный 13" xfId="231" xr:uid="{00000000-0005-0000-0000-0000E6000000}"/>
    <cellStyle name="Обычный 14" xfId="232" xr:uid="{00000000-0005-0000-0000-0000E7000000}"/>
    <cellStyle name="Обычный 15" xfId="233" xr:uid="{00000000-0005-0000-0000-0000E8000000}"/>
    <cellStyle name="Обычный 16" xfId="234" xr:uid="{00000000-0005-0000-0000-0000E9000000}"/>
    <cellStyle name="Обычный 17" xfId="235" xr:uid="{00000000-0005-0000-0000-0000EA000000}"/>
    <cellStyle name="Обычный 18" xfId="236" xr:uid="{00000000-0005-0000-0000-0000EB000000}"/>
    <cellStyle name="Обычный 19" xfId="353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Плохой 2" xfId="285" xr:uid="{00000000-0005-0000-0000-00001D010000}"/>
    <cellStyle name="Плохой 3" xfId="286" xr:uid="{00000000-0005-0000-0000-00001E010000}"/>
    <cellStyle name="Пояснение 2" xfId="287" xr:uid="{00000000-0005-0000-0000-00001F010000}"/>
    <cellStyle name="Пояснение 3" xfId="288" xr:uid="{00000000-0005-0000-0000-000020010000}"/>
    <cellStyle name="Примечание 2" xfId="289" xr:uid="{00000000-0005-0000-0000-000021010000}"/>
    <cellStyle name="Примечание 3" xfId="290" xr:uid="{00000000-0005-0000-0000-000022010000}"/>
    <cellStyle name="Процентный" xfId="206" builtinId="5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2:K327"/>
  <sheetViews>
    <sheetView view="pageBreakPreview" topLeftCell="A94" zoomScale="64" zoomScaleNormal="50" zoomScaleSheetLayoutView="64" workbookViewId="0">
      <selection activeCell="F96" sqref="F96"/>
    </sheetView>
  </sheetViews>
  <sheetFormatPr defaultRowHeight="18.75"/>
  <cols>
    <col min="1" max="1" width="98.5703125" style="25" customWidth="1"/>
    <col min="2" max="2" width="14.85546875" style="24" customWidth="1"/>
    <col min="3" max="7" width="22.42578125" style="24" customWidth="1"/>
    <col min="8" max="8" width="19.85546875" style="24" customWidth="1"/>
    <col min="9" max="9" width="40.140625" style="24" customWidth="1"/>
    <col min="10" max="10" width="9.140625" style="25"/>
    <col min="11" max="11" width="45.42578125" style="25" customWidth="1"/>
    <col min="12" max="16384" width="9.140625" style="25"/>
  </cols>
  <sheetData>
    <row r="2" spans="1:9" ht="39.75" customHeight="1">
      <c r="A2" s="264" t="s">
        <v>89</v>
      </c>
      <c r="B2" s="264"/>
      <c r="C2" s="264"/>
      <c r="D2" s="264"/>
      <c r="E2" s="264"/>
      <c r="F2" s="264"/>
      <c r="G2" s="264"/>
      <c r="H2" s="264"/>
      <c r="I2" s="264"/>
    </row>
    <row r="3" spans="1:9" ht="39.75" customHeight="1">
      <c r="A3" s="264" t="s">
        <v>289</v>
      </c>
      <c r="B3" s="264"/>
      <c r="C3" s="264"/>
      <c r="D3" s="264"/>
      <c r="E3" s="264"/>
      <c r="F3" s="264"/>
      <c r="G3" s="264"/>
      <c r="H3" s="264"/>
      <c r="I3" s="264"/>
    </row>
    <row r="4" spans="1:9" ht="51.75" customHeight="1">
      <c r="C4" s="264" t="s">
        <v>299</v>
      </c>
      <c r="D4" s="264"/>
      <c r="E4" s="264"/>
    </row>
    <row r="5" spans="1:9" ht="29.25" customHeight="1">
      <c r="I5" s="65" t="s">
        <v>170</v>
      </c>
    </row>
    <row r="6" spans="1:9" ht="37.5" customHeight="1">
      <c r="A6" s="267" t="s">
        <v>54</v>
      </c>
      <c r="B6" s="267"/>
      <c r="C6" s="267"/>
      <c r="D6" s="267"/>
      <c r="E6" s="267"/>
      <c r="F6" s="267"/>
      <c r="G6" s="267"/>
      <c r="H6" s="267"/>
      <c r="I6" s="267"/>
    </row>
    <row r="7" spans="1:9" ht="22.5" customHeight="1">
      <c r="A7" s="203"/>
      <c r="B7" s="204"/>
      <c r="C7" s="204"/>
      <c r="D7" s="204"/>
      <c r="E7" s="204"/>
      <c r="F7" s="204"/>
      <c r="G7" s="204"/>
      <c r="H7" s="204" t="s">
        <v>213</v>
      </c>
      <c r="I7" s="204"/>
    </row>
    <row r="8" spans="1:9" ht="55.5" customHeight="1">
      <c r="A8" s="269" t="s">
        <v>101</v>
      </c>
      <c r="B8" s="268" t="s">
        <v>7</v>
      </c>
      <c r="C8" s="268" t="s">
        <v>137</v>
      </c>
      <c r="D8" s="268"/>
      <c r="E8" s="269" t="s">
        <v>300</v>
      </c>
      <c r="F8" s="269"/>
      <c r="G8" s="269"/>
      <c r="H8" s="269"/>
      <c r="I8" s="269"/>
    </row>
    <row r="9" spans="1:9" ht="108" customHeight="1">
      <c r="A9" s="269"/>
      <c r="B9" s="268"/>
      <c r="C9" s="202" t="s">
        <v>298</v>
      </c>
      <c r="D9" s="202" t="s">
        <v>299</v>
      </c>
      <c r="E9" s="202" t="s">
        <v>95</v>
      </c>
      <c r="F9" s="202" t="s">
        <v>91</v>
      </c>
      <c r="G9" s="205" t="s">
        <v>98</v>
      </c>
      <c r="H9" s="205" t="s">
        <v>180</v>
      </c>
      <c r="I9" s="202" t="s">
        <v>97</v>
      </c>
    </row>
    <row r="10" spans="1:9" ht="42.75" customHeight="1">
      <c r="A10" s="71">
        <v>1</v>
      </c>
      <c r="B10" s="202">
        <v>2</v>
      </c>
      <c r="C10" s="71">
        <v>3</v>
      </c>
      <c r="D10" s="202">
        <v>4</v>
      </c>
      <c r="E10" s="71">
        <v>5</v>
      </c>
      <c r="F10" s="202">
        <v>6</v>
      </c>
      <c r="G10" s="71">
        <v>7</v>
      </c>
      <c r="H10" s="202">
        <v>8</v>
      </c>
      <c r="I10" s="71">
        <v>9</v>
      </c>
    </row>
    <row r="11" spans="1:9" s="183" customFormat="1" ht="39.75" customHeight="1">
      <c r="A11" s="270" t="s">
        <v>96</v>
      </c>
      <c r="B11" s="270"/>
      <c r="C11" s="270"/>
      <c r="D11" s="270"/>
      <c r="E11" s="270"/>
      <c r="F11" s="270"/>
      <c r="G11" s="270"/>
      <c r="H11" s="270"/>
      <c r="I11" s="270"/>
    </row>
    <row r="12" spans="1:9" s="183" customFormat="1" ht="54" customHeight="1">
      <c r="A12" s="191" t="s">
        <v>80</v>
      </c>
      <c r="B12" s="15">
        <v>1000</v>
      </c>
      <c r="C12" s="200">
        <v>12974</v>
      </c>
      <c r="D12" s="200">
        <v>13652</v>
      </c>
      <c r="E12" s="200">
        <v>16034</v>
      </c>
      <c r="F12" s="200">
        <v>13652</v>
      </c>
      <c r="G12" s="200">
        <f>F12-E12</f>
        <v>-2382</v>
      </c>
      <c r="H12" s="28">
        <f>(F12/E12)*100</f>
        <v>85.144068853685923</v>
      </c>
      <c r="I12" s="16"/>
    </row>
    <row r="13" spans="1:9" s="183" customFormat="1" ht="51" customHeight="1">
      <c r="A13" s="191" t="s">
        <v>76</v>
      </c>
      <c r="B13" s="15">
        <v>1010</v>
      </c>
      <c r="C13" s="200">
        <f>SUM(C14:C21)</f>
        <v>-13520</v>
      </c>
      <c r="D13" s="200">
        <f>SUM(D14:D21)</f>
        <v>-13929</v>
      </c>
      <c r="E13" s="200">
        <f>SUM(E14:E21)</f>
        <v>-15237</v>
      </c>
      <c r="F13" s="200">
        <f>SUM(F14:F21)</f>
        <v>-13929</v>
      </c>
      <c r="G13" s="200">
        <f>F13-E13</f>
        <v>1308</v>
      </c>
      <c r="H13" s="28">
        <f t="shared" ref="H13:H74" si="0">(F13/E13)*100</f>
        <v>91.415632998621774</v>
      </c>
      <c r="I13" s="16"/>
    </row>
    <row r="14" spans="1:9" s="183" customFormat="1" ht="45" customHeight="1">
      <c r="A14" s="199" t="s">
        <v>152</v>
      </c>
      <c r="B14" s="12">
        <v>1011</v>
      </c>
      <c r="C14" s="201">
        <v>-727</v>
      </c>
      <c r="D14" s="201">
        <v>-774</v>
      </c>
      <c r="E14" s="201">
        <v>-1166</v>
      </c>
      <c r="F14" s="201">
        <v>-774</v>
      </c>
      <c r="G14" s="201">
        <f t="shared" ref="G14:G62" si="1">F14-E14</f>
        <v>392</v>
      </c>
      <c r="H14" s="30">
        <f t="shared" si="0"/>
        <v>66.380789022298458</v>
      </c>
      <c r="I14" s="17"/>
    </row>
    <row r="15" spans="1:9" s="183" customFormat="1" ht="36" customHeight="1">
      <c r="A15" s="199" t="s">
        <v>153</v>
      </c>
      <c r="B15" s="12">
        <v>1012</v>
      </c>
      <c r="C15" s="201">
        <v>-691</v>
      </c>
      <c r="D15" s="201">
        <v>-406</v>
      </c>
      <c r="E15" s="201">
        <v>-420</v>
      </c>
      <c r="F15" s="201">
        <v>-406</v>
      </c>
      <c r="G15" s="201">
        <f t="shared" si="1"/>
        <v>14</v>
      </c>
      <c r="H15" s="30">
        <f t="shared" si="0"/>
        <v>96.666666666666671</v>
      </c>
      <c r="I15" s="17"/>
    </row>
    <row r="16" spans="1:9" s="183" customFormat="1" ht="39" customHeight="1">
      <c r="A16" s="199" t="s">
        <v>154</v>
      </c>
      <c r="B16" s="12">
        <v>1013</v>
      </c>
      <c r="C16" s="201">
        <v>-251</v>
      </c>
      <c r="D16" s="201">
        <v>-222</v>
      </c>
      <c r="E16" s="201">
        <v>-250</v>
      </c>
      <c r="F16" s="201">
        <v>-222</v>
      </c>
      <c r="G16" s="201">
        <f t="shared" si="1"/>
        <v>28</v>
      </c>
      <c r="H16" s="30">
        <f t="shared" si="0"/>
        <v>88.8</v>
      </c>
      <c r="I16" s="17"/>
    </row>
    <row r="17" spans="1:11" s="183" customFormat="1" ht="39" customHeight="1">
      <c r="A17" s="199" t="s">
        <v>4</v>
      </c>
      <c r="B17" s="12">
        <v>1014</v>
      </c>
      <c r="C17" s="201">
        <v>-7382</v>
      </c>
      <c r="D17" s="201">
        <v>-8248</v>
      </c>
      <c r="E17" s="201">
        <v>-8695</v>
      </c>
      <c r="F17" s="201">
        <v>-8248</v>
      </c>
      <c r="G17" s="201">
        <f t="shared" si="1"/>
        <v>447</v>
      </c>
      <c r="H17" s="30">
        <f t="shared" si="0"/>
        <v>94.859114433582519</v>
      </c>
      <c r="I17" s="17"/>
    </row>
    <row r="18" spans="1:11" s="183" customFormat="1" ht="37.5" customHeight="1">
      <c r="A18" s="199" t="s">
        <v>5</v>
      </c>
      <c r="B18" s="12">
        <v>1015</v>
      </c>
      <c r="C18" s="201">
        <v>-1564</v>
      </c>
      <c r="D18" s="201">
        <v>-1778</v>
      </c>
      <c r="E18" s="201">
        <v>-1913</v>
      </c>
      <c r="F18" s="201">
        <v>-1778</v>
      </c>
      <c r="G18" s="201">
        <f t="shared" si="1"/>
        <v>135</v>
      </c>
      <c r="H18" s="30">
        <f t="shared" si="0"/>
        <v>92.943021432305287</v>
      </c>
      <c r="I18" s="17"/>
    </row>
    <row r="19" spans="1:11" ht="71.25" customHeight="1">
      <c r="A19" s="199" t="s">
        <v>155</v>
      </c>
      <c r="B19" s="202">
        <v>1016</v>
      </c>
      <c r="C19" s="201">
        <v>-57</v>
      </c>
      <c r="D19" s="201"/>
      <c r="E19" s="201" t="s">
        <v>117</v>
      </c>
      <c r="F19" s="201"/>
      <c r="G19" s="137" t="e">
        <f t="shared" si="1"/>
        <v>#VALUE!</v>
      </c>
      <c r="H19" s="142" t="e">
        <f t="shared" si="0"/>
        <v>#VALUE!</v>
      </c>
      <c r="I19" s="18" t="s">
        <v>319</v>
      </c>
    </row>
    <row r="20" spans="1:11" ht="36.75" customHeight="1">
      <c r="A20" s="199" t="s">
        <v>156</v>
      </c>
      <c r="B20" s="202">
        <v>1017</v>
      </c>
      <c r="C20" s="201">
        <v>-768</v>
      </c>
      <c r="D20" s="201">
        <v>-833</v>
      </c>
      <c r="E20" s="201">
        <v>-890</v>
      </c>
      <c r="F20" s="201">
        <v>-833</v>
      </c>
      <c r="G20" s="201">
        <f t="shared" si="1"/>
        <v>57</v>
      </c>
      <c r="H20" s="30">
        <f t="shared" si="0"/>
        <v>93.595505617977523</v>
      </c>
      <c r="I20" s="18"/>
    </row>
    <row r="21" spans="1:11" s="183" customFormat="1" ht="40.5" customHeight="1">
      <c r="A21" s="199" t="s">
        <v>157</v>
      </c>
      <c r="B21" s="12">
        <v>1018</v>
      </c>
      <c r="C21" s="201">
        <v>-2080</v>
      </c>
      <c r="D21" s="201">
        <v>-1668</v>
      </c>
      <c r="E21" s="201">
        <v>-1903</v>
      </c>
      <c r="F21" s="201">
        <v>-1668</v>
      </c>
      <c r="G21" s="201">
        <f t="shared" si="1"/>
        <v>235</v>
      </c>
      <c r="H21" s="30">
        <f t="shared" si="0"/>
        <v>87.651077246452971</v>
      </c>
      <c r="I21" s="17"/>
    </row>
    <row r="22" spans="1:11" s="183" customFormat="1" ht="31.5" customHeight="1">
      <c r="A22" s="191" t="s">
        <v>10</v>
      </c>
      <c r="B22" s="15">
        <v>1020</v>
      </c>
      <c r="C22" s="200">
        <f>SUM(C12,C13)</f>
        <v>-546</v>
      </c>
      <c r="D22" s="200">
        <f>SUM(D12,D13)</f>
        <v>-277</v>
      </c>
      <c r="E22" s="200">
        <f>SUM(E12,E13)</f>
        <v>797</v>
      </c>
      <c r="F22" s="200">
        <f>SUM(F12,F13)</f>
        <v>-277</v>
      </c>
      <c r="G22" s="200">
        <f t="shared" si="1"/>
        <v>-1074</v>
      </c>
      <c r="H22" s="28">
        <f t="shared" si="0"/>
        <v>-34.75533249686324</v>
      </c>
      <c r="I22" s="16"/>
    </row>
    <row r="23" spans="1:11" s="183" customFormat="1" ht="37.5" customHeight="1">
      <c r="A23" s="191" t="s">
        <v>86</v>
      </c>
      <c r="B23" s="15">
        <v>1030</v>
      </c>
      <c r="C23" s="200">
        <f>SUM(C24:C41,C43)</f>
        <v>-1495</v>
      </c>
      <c r="D23" s="200">
        <f>SUM(D24:D41,D43)</f>
        <v>-1773</v>
      </c>
      <c r="E23" s="200">
        <f>SUM(E24:E41,E43)</f>
        <v>-2048</v>
      </c>
      <c r="F23" s="200">
        <f>SUM(F24:F41,F43)</f>
        <v>-1773</v>
      </c>
      <c r="G23" s="200">
        <f t="shared" si="1"/>
        <v>275</v>
      </c>
      <c r="H23" s="28">
        <f t="shared" si="0"/>
        <v>86.572265625</v>
      </c>
      <c r="I23" s="16"/>
    </row>
    <row r="24" spans="1:11" s="183" customFormat="1" ht="48" customHeight="1">
      <c r="A24" s="199" t="s">
        <v>56</v>
      </c>
      <c r="B24" s="12">
        <v>1031</v>
      </c>
      <c r="C24" s="201">
        <v>-39</v>
      </c>
      <c r="D24" s="201">
        <v>-45</v>
      </c>
      <c r="E24" s="201">
        <v>-28</v>
      </c>
      <c r="F24" s="201">
        <v>-45</v>
      </c>
      <c r="G24" s="201">
        <f t="shared" si="1"/>
        <v>-17</v>
      </c>
      <c r="H24" s="30">
        <f t="shared" si="0"/>
        <v>160.71428571428572</v>
      </c>
      <c r="I24" s="17"/>
      <c r="K24" s="17" t="s">
        <v>317</v>
      </c>
    </row>
    <row r="25" spans="1:11" s="183" customFormat="1" ht="43.5" customHeight="1">
      <c r="A25" s="199" t="s">
        <v>81</v>
      </c>
      <c r="B25" s="12">
        <v>1032</v>
      </c>
      <c r="C25" s="201" t="s">
        <v>117</v>
      </c>
      <c r="D25" s="201" t="s">
        <v>117</v>
      </c>
      <c r="E25" s="201" t="s">
        <v>117</v>
      </c>
      <c r="F25" s="201" t="s">
        <v>117</v>
      </c>
      <c r="G25" s="137" t="e">
        <f t="shared" si="1"/>
        <v>#VALUE!</v>
      </c>
      <c r="H25" s="142" t="e">
        <f t="shared" si="0"/>
        <v>#VALUE!</v>
      </c>
      <c r="I25" s="17"/>
    </row>
    <row r="26" spans="1:11" s="183" customFormat="1" ht="43.5" customHeight="1">
      <c r="A26" s="199" t="s">
        <v>9</v>
      </c>
      <c r="B26" s="12">
        <v>1033</v>
      </c>
      <c r="C26" s="201" t="s">
        <v>117</v>
      </c>
      <c r="D26" s="201" t="s">
        <v>117</v>
      </c>
      <c r="E26" s="201" t="s">
        <v>117</v>
      </c>
      <c r="F26" s="201" t="s">
        <v>117</v>
      </c>
      <c r="G26" s="137" t="e">
        <f t="shared" si="1"/>
        <v>#VALUE!</v>
      </c>
      <c r="H26" s="142" t="e">
        <f t="shared" si="0"/>
        <v>#VALUE!</v>
      </c>
      <c r="I26" s="17"/>
    </row>
    <row r="27" spans="1:11" s="183" customFormat="1" ht="48" customHeight="1">
      <c r="A27" s="199" t="s">
        <v>17</v>
      </c>
      <c r="B27" s="12">
        <v>1034</v>
      </c>
      <c r="C27" s="201" t="s">
        <v>117</v>
      </c>
      <c r="D27" s="201" t="s">
        <v>117</v>
      </c>
      <c r="E27" s="201" t="s">
        <v>117</v>
      </c>
      <c r="F27" s="201" t="s">
        <v>117</v>
      </c>
      <c r="G27" s="137" t="e">
        <f t="shared" si="1"/>
        <v>#VALUE!</v>
      </c>
      <c r="H27" s="142" t="e">
        <f t="shared" si="0"/>
        <v>#VALUE!</v>
      </c>
      <c r="I27" s="17"/>
    </row>
    <row r="28" spans="1:11" s="183" customFormat="1" ht="45" customHeight="1">
      <c r="A28" s="199" t="s">
        <v>18</v>
      </c>
      <c r="B28" s="12">
        <v>1035</v>
      </c>
      <c r="C28" s="201">
        <v>-3</v>
      </c>
      <c r="D28" s="201">
        <v>-6</v>
      </c>
      <c r="E28" s="201">
        <v>-4</v>
      </c>
      <c r="F28" s="201">
        <v>-6</v>
      </c>
      <c r="G28" s="201">
        <f t="shared" si="1"/>
        <v>-2</v>
      </c>
      <c r="H28" s="30">
        <f t="shared" si="0"/>
        <v>150</v>
      </c>
      <c r="I28" s="17"/>
    </row>
    <row r="29" spans="1:11" s="183" customFormat="1" ht="36" customHeight="1">
      <c r="A29" s="199" t="s">
        <v>19</v>
      </c>
      <c r="B29" s="12">
        <v>1036</v>
      </c>
      <c r="C29" s="201">
        <v>-1092</v>
      </c>
      <c r="D29" s="201">
        <v>-1273</v>
      </c>
      <c r="E29" s="201">
        <v>-1598</v>
      </c>
      <c r="F29" s="201">
        <v>-1273</v>
      </c>
      <c r="G29" s="201">
        <f t="shared" si="1"/>
        <v>325</v>
      </c>
      <c r="H29" s="30">
        <f t="shared" si="0"/>
        <v>79.662077596996255</v>
      </c>
      <c r="I29" s="17"/>
    </row>
    <row r="30" spans="1:11" s="183" customFormat="1" ht="46.5" customHeight="1">
      <c r="A30" s="199" t="s">
        <v>20</v>
      </c>
      <c r="B30" s="12">
        <v>1037</v>
      </c>
      <c r="C30" s="201">
        <v>-240</v>
      </c>
      <c r="D30" s="201">
        <v>-279</v>
      </c>
      <c r="E30" s="201">
        <v>-351</v>
      </c>
      <c r="F30" s="201">
        <v>-279</v>
      </c>
      <c r="G30" s="201">
        <f t="shared" si="1"/>
        <v>72</v>
      </c>
      <c r="H30" s="30">
        <f t="shared" si="0"/>
        <v>79.487179487179489</v>
      </c>
      <c r="I30" s="17"/>
    </row>
    <row r="31" spans="1:11" s="183" customFormat="1" ht="54.75" customHeight="1">
      <c r="A31" s="199" t="s">
        <v>21</v>
      </c>
      <c r="B31" s="12">
        <v>1038</v>
      </c>
      <c r="C31" s="201">
        <v>-17</v>
      </c>
      <c r="D31" s="201">
        <v>-18</v>
      </c>
      <c r="E31" s="201">
        <v>-16</v>
      </c>
      <c r="F31" s="201">
        <v>-18</v>
      </c>
      <c r="G31" s="201">
        <f t="shared" si="1"/>
        <v>-2</v>
      </c>
      <c r="H31" s="30">
        <f t="shared" si="0"/>
        <v>112.5</v>
      </c>
      <c r="I31" s="17"/>
    </row>
    <row r="32" spans="1:11" ht="54" customHeight="1">
      <c r="A32" s="199" t="s">
        <v>22</v>
      </c>
      <c r="B32" s="12">
        <v>1039</v>
      </c>
      <c r="C32" s="201" t="s">
        <v>117</v>
      </c>
      <c r="D32" s="201" t="s">
        <v>117</v>
      </c>
      <c r="E32" s="201" t="s">
        <v>117</v>
      </c>
      <c r="F32" s="201" t="s">
        <v>117</v>
      </c>
      <c r="G32" s="137" t="e">
        <f t="shared" si="1"/>
        <v>#VALUE!</v>
      </c>
      <c r="H32" s="142" t="e">
        <f t="shared" si="0"/>
        <v>#VALUE!</v>
      </c>
      <c r="I32" s="17"/>
    </row>
    <row r="33" spans="1:11" s="183" customFormat="1" ht="55.5" customHeight="1">
      <c r="A33" s="199" t="s">
        <v>23</v>
      </c>
      <c r="B33" s="12">
        <v>1040</v>
      </c>
      <c r="C33" s="201" t="s">
        <v>117</v>
      </c>
      <c r="D33" s="201" t="s">
        <v>117</v>
      </c>
      <c r="E33" s="201" t="s">
        <v>117</v>
      </c>
      <c r="F33" s="201" t="s">
        <v>117</v>
      </c>
      <c r="G33" s="137" t="e">
        <f t="shared" si="1"/>
        <v>#VALUE!</v>
      </c>
      <c r="H33" s="142" t="e">
        <f t="shared" si="0"/>
        <v>#VALUE!</v>
      </c>
      <c r="I33" s="17"/>
    </row>
    <row r="34" spans="1:11" s="183" customFormat="1" ht="36" customHeight="1">
      <c r="A34" s="199" t="s">
        <v>24</v>
      </c>
      <c r="B34" s="12">
        <v>1041</v>
      </c>
      <c r="C34" s="201" t="s">
        <v>117</v>
      </c>
      <c r="D34" s="201" t="s">
        <v>117</v>
      </c>
      <c r="E34" s="201" t="s">
        <v>117</v>
      </c>
      <c r="F34" s="201" t="s">
        <v>117</v>
      </c>
      <c r="G34" s="137" t="e">
        <f t="shared" si="1"/>
        <v>#VALUE!</v>
      </c>
      <c r="H34" s="142" t="e">
        <f t="shared" si="0"/>
        <v>#VALUE!</v>
      </c>
      <c r="I34" s="17"/>
    </row>
    <row r="35" spans="1:11" s="183" customFormat="1" ht="36" customHeight="1">
      <c r="A35" s="199" t="s">
        <v>25</v>
      </c>
      <c r="B35" s="12">
        <v>1042</v>
      </c>
      <c r="C35" s="201">
        <v>-18</v>
      </c>
      <c r="D35" s="201">
        <v>-11</v>
      </c>
      <c r="E35" s="201">
        <v>-2</v>
      </c>
      <c r="F35" s="201">
        <v>-11</v>
      </c>
      <c r="G35" s="201">
        <f t="shared" si="1"/>
        <v>-9</v>
      </c>
      <c r="H35" s="30">
        <f t="shared" si="0"/>
        <v>550</v>
      </c>
      <c r="I35" s="17"/>
      <c r="K35" s="25" t="s">
        <v>316</v>
      </c>
    </row>
    <row r="36" spans="1:11" s="183" customFormat="1" ht="36" customHeight="1">
      <c r="A36" s="199" t="s">
        <v>40</v>
      </c>
      <c r="B36" s="12">
        <v>1043</v>
      </c>
      <c r="C36" s="201">
        <v>-3</v>
      </c>
      <c r="D36" s="201" t="s">
        <v>117</v>
      </c>
      <c r="E36" s="201" t="s">
        <v>117</v>
      </c>
      <c r="F36" s="201" t="s">
        <v>117</v>
      </c>
      <c r="G36" s="201"/>
      <c r="H36" s="30"/>
      <c r="I36" s="17"/>
    </row>
    <row r="37" spans="1:11" s="183" customFormat="1" ht="36" customHeight="1">
      <c r="A37" s="199" t="s">
        <v>26</v>
      </c>
      <c r="B37" s="12">
        <v>1044</v>
      </c>
      <c r="C37" s="201" t="s">
        <v>117</v>
      </c>
      <c r="D37" s="201">
        <v>-101</v>
      </c>
      <c r="E37" s="201"/>
      <c r="F37" s="201">
        <v>-101</v>
      </c>
      <c r="G37" s="201">
        <f t="shared" ref="G37:G41" si="2">F37-E37</f>
        <v>-101</v>
      </c>
      <c r="H37" s="30"/>
      <c r="I37" s="17"/>
    </row>
    <row r="38" spans="1:11" s="183" customFormat="1" ht="36" customHeight="1">
      <c r="A38" s="199" t="s">
        <v>27</v>
      </c>
      <c r="B38" s="12">
        <v>1045</v>
      </c>
      <c r="C38" s="201" t="s">
        <v>117</v>
      </c>
      <c r="D38" s="201" t="s">
        <v>117</v>
      </c>
      <c r="E38" s="201" t="s">
        <v>117</v>
      </c>
      <c r="F38" s="201" t="s">
        <v>117</v>
      </c>
      <c r="G38" s="201"/>
      <c r="H38" s="30"/>
      <c r="I38" s="17"/>
    </row>
    <row r="39" spans="1:11" s="183" customFormat="1" ht="48" customHeight="1">
      <c r="A39" s="199" t="s">
        <v>28</v>
      </c>
      <c r="B39" s="12">
        <v>1046</v>
      </c>
      <c r="C39" s="201" t="s">
        <v>117</v>
      </c>
      <c r="D39" s="201" t="s">
        <v>117</v>
      </c>
      <c r="E39" s="201" t="s">
        <v>117</v>
      </c>
      <c r="F39" s="201" t="s">
        <v>117</v>
      </c>
      <c r="G39" s="201"/>
      <c r="H39" s="30"/>
      <c r="I39" s="17"/>
    </row>
    <row r="40" spans="1:11" s="183" customFormat="1" ht="40.5" customHeight="1">
      <c r="A40" s="199" t="s">
        <v>29</v>
      </c>
      <c r="B40" s="12">
        <v>1047</v>
      </c>
      <c r="C40" s="201" t="s">
        <v>117</v>
      </c>
      <c r="D40" s="201">
        <v>-2</v>
      </c>
      <c r="E40" s="201"/>
      <c r="F40" s="201">
        <v>-2</v>
      </c>
      <c r="G40" s="201">
        <f t="shared" si="2"/>
        <v>-2</v>
      </c>
      <c r="H40" s="30"/>
      <c r="I40" s="17"/>
    </row>
    <row r="41" spans="1:11" ht="65.25" customHeight="1">
      <c r="A41" s="199" t="s">
        <v>44</v>
      </c>
      <c r="B41" s="12">
        <v>1048</v>
      </c>
      <c r="C41" s="201" t="s">
        <v>117</v>
      </c>
      <c r="D41" s="201">
        <v>-1</v>
      </c>
      <c r="E41" s="201"/>
      <c r="F41" s="201">
        <v>-1</v>
      </c>
      <c r="G41" s="201">
        <f t="shared" si="2"/>
        <v>-1</v>
      </c>
      <c r="H41" s="142" t="e">
        <f t="shared" si="0"/>
        <v>#DIV/0!</v>
      </c>
      <c r="I41" s="17"/>
      <c r="K41" s="25" t="s">
        <v>315</v>
      </c>
    </row>
    <row r="42" spans="1:11" s="183" customFormat="1" ht="36" customHeight="1">
      <c r="A42" s="199" t="s">
        <v>30</v>
      </c>
      <c r="B42" s="12" t="s">
        <v>178</v>
      </c>
      <c r="C42" s="201" t="s">
        <v>117</v>
      </c>
      <c r="D42" s="201" t="s">
        <v>117</v>
      </c>
      <c r="E42" s="201" t="s">
        <v>117</v>
      </c>
      <c r="F42" s="201" t="s">
        <v>117</v>
      </c>
      <c r="G42" s="137" t="e">
        <f t="shared" si="1"/>
        <v>#VALUE!</v>
      </c>
      <c r="H42" s="142" t="e">
        <f t="shared" si="0"/>
        <v>#VALUE!</v>
      </c>
      <c r="I42" s="17"/>
    </row>
    <row r="43" spans="1:11" s="183" customFormat="1" ht="36" customHeight="1">
      <c r="A43" s="199" t="s">
        <v>59</v>
      </c>
      <c r="B43" s="12">
        <v>1049</v>
      </c>
      <c r="C43" s="201">
        <v>-83</v>
      </c>
      <c r="D43" s="201">
        <v>-37</v>
      </c>
      <c r="E43" s="201">
        <v>-49</v>
      </c>
      <c r="F43" s="201">
        <v>-37</v>
      </c>
      <c r="G43" s="201">
        <f t="shared" si="1"/>
        <v>12</v>
      </c>
      <c r="H43" s="30">
        <f t="shared" si="0"/>
        <v>75.510204081632651</v>
      </c>
      <c r="I43" s="17"/>
    </row>
    <row r="44" spans="1:11" s="183" customFormat="1" ht="44.25" customHeight="1">
      <c r="A44" s="191" t="s">
        <v>87</v>
      </c>
      <c r="B44" s="11">
        <v>1060</v>
      </c>
      <c r="C44" s="200">
        <f>SUM(C45:C51)</f>
        <v>-16</v>
      </c>
      <c r="D44" s="200">
        <f>SUM(D45:D51)</f>
        <v>0</v>
      </c>
      <c r="E44" s="200">
        <f>SUM(E45:E51)</f>
        <v>-8</v>
      </c>
      <c r="F44" s="200">
        <f>SUM(F45:F51)</f>
        <v>0</v>
      </c>
      <c r="G44" s="200">
        <f t="shared" si="1"/>
        <v>8</v>
      </c>
      <c r="H44" s="31">
        <f t="shared" si="0"/>
        <v>0</v>
      </c>
      <c r="I44" s="11"/>
    </row>
    <row r="45" spans="1:11" s="183" customFormat="1" ht="36" customHeight="1">
      <c r="A45" s="199" t="s">
        <v>77</v>
      </c>
      <c r="B45" s="12">
        <v>1061</v>
      </c>
      <c r="C45" s="201" t="s">
        <v>117</v>
      </c>
      <c r="D45" s="201" t="s">
        <v>117</v>
      </c>
      <c r="E45" s="201" t="s">
        <v>117</v>
      </c>
      <c r="F45" s="201" t="s">
        <v>117</v>
      </c>
      <c r="G45" s="137" t="e">
        <f t="shared" si="1"/>
        <v>#VALUE!</v>
      </c>
      <c r="H45" s="142" t="e">
        <f t="shared" si="0"/>
        <v>#VALUE!</v>
      </c>
      <c r="I45" s="17"/>
    </row>
    <row r="46" spans="1:11" s="183" customFormat="1" ht="36" customHeight="1">
      <c r="A46" s="199" t="s">
        <v>78</v>
      </c>
      <c r="B46" s="12">
        <v>1062</v>
      </c>
      <c r="C46" s="201" t="s">
        <v>117</v>
      </c>
      <c r="D46" s="201" t="s">
        <v>117</v>
      </c>
      <c r="E46" s="201" t="s">
        <v>117</v>
      </c>
      <c r="F46" s="201" t="s">
        <v>117</v>
      </c>
      <c r="G46" s="137" t="e">
        <f t="shared" si="1"/>
        <v>#VALUE!</v>
      </c>
      <c r="H46" s="142" t="e">
        <f t="shared" si="0"/>
        <v>#VALUE!</v>
      </c>
      <c r="I46" s="17"/>
    </row>
    <row r="47" spans="1:11" s="183" customFormat="1" ht="36" customHeight="1">
      <c r="A47" s="199" t="s">
        <v>19</v>
      </c>
      <c r="B47" s="12">
        <v>1063</v>
      </c>
      <c r="C47" s="201" t="s">
        <v>117</v>
      </c>
      <c r="D47" s="201" t="s">
        <v>117</v>
      </c>
      <c r="E47" s="201" t="s">
        <v>117</v>
      </c>
      <c r="F47" s="201" t="s">
        <v>117</v>
      </c>
      <c r="G47" s="137" t="e">
        <f t="shared" si="1"/>
        <v>#VALUE!</v>
      </c>
      <c r="H47" s="142" t="e">
        <f t="shared" si="0"/>
        <v>#VALUE!</v>
      </c>
      <c r="I47" s="17"/>
    </row>
    <row r="48" spans="1:11" s="183" customFormat="1" ht="36" customHeight="1">
      <c r="A48" s="199" t="s">
        <v>20</v>
      </c>
      <c r="B48" s="12">
        <v>1064</v>
      </c>
      <c r="C48" s="201" t="s">
        <v>117</v>
      </c>
      <c r="D48" s="201" t="s">
        <v>117</v>
      </c>
      <c r="E48" s="201" t="s">
        <v>117</v>
      </c>
      <c r="F48" s="201" t="s">
        <v>117</v>
      </c>
      <c r="G48" s="137" t="e">
        <f t="shared" si="1"/>
        <v>#VALUE!</v>
      </c>
      <c r="H48" s="142" t="e">
        <f t="shared" si="0"/>
        <v>#VALUE!</v>
      </c>
      <c r="I48" s="17"/>
    </row>
    <row r="49" spans="1:9" s="183" customFormat="1" ht="36" customHeight="1">
      <c r="A49" s="199" t="s">
        <v>39</v>
      </c>
      <c r="B49" s="12">
        <v>1065</v>
      </c>
      <c r="C49" s="201" t="s">
        <v>117</v>
      </c>
      <c r="D49" s="201" t="s">
        <v>117</v>
      </c>
      <c r="E49" s="201" t="s">
        <v>117</v>
      </c>
      <c r="F49" s="201" t="s">
        <v>117</v>
      </c>
      <c r="G49" s="137" t="e">
        <f t="shared" si="1"/>
        <v>#VALUE!</v>
      </c>
      <c r="H49" s="142" t="e">
        <f t="shared" si="0"/>
        <v>#VALUE!</v>
      </c>
      <c r="I49" s="17"/>
    </row>
    <row r="50" spans="1:9" s="183" customFormat="1" ht="36" customHeight="1">
      <c r="A50" s="199" t="s">
        <v>47</v>
      </c>
      <c r="B50" s="12">
        <v>1066</v>
      </c>
      <c r="C50" s="201">
        <v>-16</v>
      </c>
      <c r="D50" s="201" t="s">
        <v>117</v>
      </c>
      <c r="E50" s="201">
        <v>-8</v>
      </c>
      <c r="F50" s="201"/>
      <c r="G50" s="201">
        <f t="shared" ref="G50" si="3">F50-E50</f>
        <v>8</v>
      </c>
      <c r="H50" s="30">
        <f t="shared" ref="H50" si="4">(F50/E50)*100</f>
        <v>0</v>
      </c>
      <c r="I50" s="17"/>
    </row>
    <row r="51" spans="1:9" s="183" customFormat="1" ht="36" customHeight="1">
      <c r="A51" s="199" t="s">
        <v>67</v>
      </c>
      <c r="B51" s="12">
        <v>1067</v>
      </c>
      <c r="C51" s="201" t="s">
        <v>117</v>
      </c>
      <c r="D51" s="201" t="s">
        <v>117</v>
      </c>
      <c r="E51" s="201" t="s">
        <v>117</v>
      </c>
      <c r="F51" s="201" t="s">
        <v>117</v>
      </c>
      <c r="G51" s="137" t="e">
        <f t="shared" si="1"/>
        <v>#VALUE!</v>
      </c>
      <c r="H51" s="142" t="e">
        <f t="shared" si="0"/>
        <v>#VALUE!</v>
      </c>
      <c r="I51" s="17"/>
    </row>
    <row r="52" spans="1:9" s="183" customFormat="1" ht="44.25" customHeight="1">
      <c r="A52" s="20" t="s">
        <v>123</v>
      </c>
      <c r="B52" s="11">
        <v>1070</v>
      </c>
      <c r="C52" s="200">
        <f>SUM(C53:C55)</f>
        <v>175</v>
      </c>
      <c r="D52" s="200">
        <f>SUM(D53:D55)</f>
        <v>180</v>
      </c>
      <c r="E52" s="200">
        <f>SUM(E53:E55)</f>
        <v>493</v>
      </c>
      <c r="F52" s="200">
        <f>SUM(F53:F55)</f>
        <v>180</v>
      </c>
      <c r="G52" s="200">
        <f>F52-E52</f>
        <v>-313</v>
      </c>
      <c r="H52" s="31">
        <f t="shared" si="0"/>
        <v>36.511156186612574</v>
      </c>
      <c r="I52" s="20"/>
    </row>
    <row r="53" spans="1:9" s="183" customFormat="1" ht="36" customHeight="1">
      <c r="A53" s="199" t="s">
        <v>84</v>
      </c>
      <c r="B53" s="12">
        <v>1071</v>
      </c>
      <c r="C53" s="201">
        <v>0</v>
      </c>
      <c r="D53" s="201">
        <v>0</v>
      </c>
      <c r="E53" s="201">
        <v>0</v>
      </c>
      <c r="F53" s="201">
        <v>0</v>
      </c>
      <c r="G53" s="201">
        <f t="shared" si="1"/>
        <v>0</v>
      </c>
      <c r="H53" s="142" t="e">
        <f t="shared" si="0"/>
        <v>#DIV/0!</v>
      </c>
      <c r="I53" s="17"/>
    </row>
    <row r="54" spans="1:9" s="183" customFormat="1" ht="36" customHeight="1">
      <c r="A54" s="199" t="s">
        <v>131</v>
      </c>
      <c r="B54" s="12">
        <v>1072</v>
      </c>
      <c r="C54" s="201">
        <v>0</v>
      </c>
      <c r="D54" s="201">
        <v>0</v>
      </c>
      <c r="E54" s="201">
        <v>0</v>
      </c>
      <c r="F54" s="201">
        <v>0</v>
      </c>
      <c r="G54" s="201">
        <f t="shared" si="1"/>
        <v>0</v>
      </c>
      <c r="H54" s="142" t="e">
        <f t="shared" si="0"/>
        <v>#DIV/0!</v>
      </c>
      <c r="I54" s="17"/>
    </row>
    <row r="55" spans="1:9" s="183" customFormat="1" ht="36" customHeight="1">
      <c r="A55" s="199" t="s">
        <v>124</v>
      </c>
      <c r="B55" s="12">
        <v>1073</v>
      </c>
      <c r="C55" s="201">
        <v>175</v>
      </c>
      <c r="D55" s="201">
        <v>180</v>
      </c>
      <c r="E55" s="201">
        <v>493</v>
      </c>
      <c r="F55" s="201">
        <v>180</v>
      </c>
      <c r="G55" s="201">
        <f t="shared" si="1"/>
        <v>-313</v>
      </c>
      <c r="H55" s="30">
        <f t="shared" si="0"/>
        <v>36.511156186612574</v>
      </c>
      <c r="I55" s="17"/>
    </row>
    <row r="56" spans="1:9" s="183" customFormat="1" ht="44.25" customHeight="1">
      <c r="A56" s="20" t="s">
        <v>48</v>
      </c>
      <c r="B56" s="11">
        <v>1080</v>
      </c>
      <c r="C56" s="200">
        <f>SUM(C57:C62)</f>
        <v>-85</v>
      </c>
      <c r="D56" s="200">
        <f>SUM(D57:D62)</f>
        <v>-123</v>
      </c>
      <c r="E56" s="200">
        <f>SUM(E57:E62)</f>
        <v>-52</v>
      </c>
      <c r="F56" s="200">
        <f>SUM(F57:F62)</f>
        <v>-123</v>
      </c>
      <c r="G56" s="200">
        <f t="shared" si="1"/>
        <v>-71</v>
      </c>
      <c r="H56" s="31">
        <f t="shared" si="0"/>
        <v>236.53846153846155</v>
      </c>
      <c r="I56" s="20"/>
    </row>
    <row r="57" spans="1:9" s="183" customFormat="1" ht="36" customHeight="1">
      <c r="A57" s="199" t="s">
        <v>84</v>
      </c>
      <c r="B57" s="12">
        <v>1081</v>
      </c>
      <c r="C57" s="201">
        <v>0</v>
      </c>
      <c r="D57" s="201">
        <v>0</v>
      </c>
      <c r="E57" s="201">
        <v>0</v>
      </c>
      <c r="F57" s="201">
        <v>0</v>
      </c>
      <c r="G57" s="137">
        <f t="shared" si="1"/>
        <v>0</v>
      </c>
      <c r="H57" s="142" t="e">
        <f t="shared" si="0"/>
        <v>#DIV/0!</v>
      </c>
      <c r="I57" s="17"/>
    </row>
    <row r="58" spans="1:9" s="183" customFormat="1" ht="36" customHeight="1">
      <c r="A58" s="199" t="s">
        <v>150</v>
      </c>
      <c r="B58" s="12">
        <v>1082</v>
      </c>
      <c r="C58" s="201">
        <v>0</v>
      </c>
      <c r="D58" s="201">
        <v>0</v>
      </c>
      <c r="E58" s="201">
        <v>0</v>
      </c>
      <c r="F58" s="201">
        <v>0</v>
      </c>
      <c r="G58" s="137">
        <f t="shared" si="1"/>
        <v>0</v>
      </c>
      <c r="H58" s="142" t="e">
        <f t="shared" si="0"/>
        <v>#DIV/0!</v>
      </c>
      <c r="I58" s="17"/>
    </row>
    <row r="59" spans="1:9" s="183" customFormat="1" ht="36" customHeight="1">
      <c r="A59" s="199" t="s">
        <v>43</v>
      </c>
      <c r="B59" s="12">
        <v>1083</v>
      </c>
      <c r="C59" s="201" t="s">
        <v>117</v>
      </c>
      <c r="D59" s="201" t="s">
        <v>117</v>
      </c>
      <c r="E59" s="201" t="s">
        <v>117</v>
      </c>
      <c r="F59" s="201" t="s">
        <v>117</v>
      </c>
      <c r="G59" s="137" t="e">
        <f t="shared" si="1"/>
        <v>#VALUE!</v>
      </c>
      <c r="H59" s="142" t="e">
        <f t="shared" si="0"/>
        <v>#VALUE!</v>
      </c>
      <c r="I59" s="17"/>
    </row>
    <row r="60" spans="1:9" s="183" customFormat="1" ht="36" customHeight="1">
      <c r="A60" s="199" t="s">
        <v>31</v>
      </c>
      <c r="B60" s="12">
        <v>1084</v>
      </c>
      <c r="C60" s="201" t="s">
        <v>117</v>
      </c>
      <c r="D60" s="201" t="s">
        <v>117</v>
      </c>
      <c r="E60" s="201" t="s">
        <v>117</v>
      </c>
      <c r="F60" s="201" t="s">
        <v>117</v>
      </c>
      <c r="G60" s="137" t="e">
        <f t="shared" si="1"/>
        <v>#VALUE!</v>
      </c>
      <c r="H60" s="142" t="e">
        <f t="shared" si="0"/>
        <v>#VALUE!</v>
      </c>
      <c r="I60" s="17"/>
    </row>
    <row r="61" spans="1:9" s="183" customFormat="1" ht="36" customHeight="1">
      <c r="A61" s="199" t="s">
        <v>38</v>
      </c>
      <c r="B61" s="12">
        <v>1085</v>
      </c>
      <c r="C61" s="201" t="s">
        <v>117</v>
      </c>
      <c r="D61" s="201" t="s">
        <v>117</v>
      </c>
      <c r="E61" s="201" t="s">
        <v>117</v>
      </c>
      <c r="F61" s="201" t="s">
        <v>117</v>
      </c>
      <c r="G61" s="137" t="e">
        <f t="shared" si="1"/>
        <v>#VALUE!</v>
      </c>
      <c r="H61" s="142" t="e">
        <f t="shared" si="0"/>
        <v>#VALUE!</v>
      </c>
      <c r="I61" s="17"/>
    </row>
    <row r="62" spans="1:9" s="183" customFormat="1" ht="36" customHeight="1">
      <c r="A62" s="199" t="s">
        <v>93</v>
      </c>
      <c r="B62" s="12">
        <v>1086</v>
      </c>
      <c r="C62" s="201">
        <v>-85</v>
      </c>
      <c r="D62" s="201">
        <v>-123</v>
      </c>
      <c r="E62" s="201">
        <v>-52</v>
      </c>
      <c r="F62" s="201">
        <v>-123</v>
      </c>
      <c r="G62" s="201">
        <f t="shared" si="1"/>
        <v>-71</v>
      </c>
      <c r="H62" s="30">
        <f t="shared" si="0"/>
        <v>236.53846153846155</v>
      </c>
      <c r="I62" s="17"/>
    </row>
    <row r="63" spans="1:9" s="183" customFormat="1" ht="44.25" customHeight="1">
      <c r="A63" s="20" t="s">
        <v>3</v>
      </c>
      <c r="B63" s="11">
        <v>1100</v>
      </c>
      <c r="C63" s="135">
        <f>SUM(C22,C23,C44,C52,C56)</f>
        <v>-1967</v>
      </c>
      <c r="D63" s="135">
        <f>SUM(D22,D23,D44,D52,D56)</f>
        <v>-1993</v>
      </c>
      <c r="E63" s="135">
        <f>SUM(E22,E23,E44,E52,E56)</f>
        <v>-818</v>
      </c>
      <c r="F63" s="135">
        <f>SUM(F22,F23,F44,F52,F56)</f>
        <v>-1993</v>
      </c>
      <c r="G63" s="135">
        <f t="shared" ref="G63:G81" si="5">F63-E63</f>
        <v>-1175</v>
      </c>
      <c r="H63" s="31">
        <f t="shared" si="0"/>
        <v>243.64303178484107</v>
      </c>
      <c r="I63" s="20"/>
    </row>
    <row r="64" spans="1:9" s="183" customFormat="1" ht="36" customHeight="1">
      <c r="A64" s="199" t="s">
        <v>57</v>
      </c>
      <c r="B64" s="12">
        <v>1110</v>
      </c>
      <c r="C64" s="201"/>
      <c r="D64" s="201"/>
      <c r="E64" s="201"/>
      <c r="F64" s="201"/>
      <c r="G64" s="137">
        <f t="shared" si="5"/>
        <v>0</v>
      </c>
      <c r="H64" s="142" t="e">
        <f t="shared" si="0"/>
        <v>#DIV/0!</v>
      </c>
      <c r="I64" s="17"/>
    </row>
    <row r="65" spans="1:9" s="183" customFormat="1" ht="36" customHeight="1">
      <c r="A65" s="199" t="s">
        <v>61</v>
      </c>
      <c r="B65" s="12">
        <v>1120</v>
      </c>
      <c r="C65" s="201" t="s">
        <v>117</v>
      </c>
      <c r="D65" s="201" t="s">
        <v>117</v>
      </c>
      <c r="E65" s="201" t="s">
        <v>117</v>
      </c>
      <c r="F65" s="201" t="s">
        <v>117</v>
      </c>
      <c r="G65" s="137" t="e">
        <f>F65-E65</f>
        <v>#VALUE!</v>
      </c>
      <c r="H65" s="142" t="e">
        <f t="shared" si="0"/>
        <v>#VALUE!</v>
      </c>
      <c r="I65" s="17"/>
    </row>
    <row r="66" spans="1:9" s="183" customFormat="1" ht="44.25" customHeight="1">
      <c r="A66" s="20" t="s">
        <v>58</v>
      </c>
      <c r="B66" s="11">
        <v>1130</v>
      </c>
      <c r="C66" s="135"/>
      <c r="D66" s="135"/>
      <c r="E66" s="135"/>
      <c r="F66" s="135"/>
      <c r="G66" s="143">
        <f t="shared" si="5"/>
        <v>0</v>
      </c>
      <c r="H66" s="144" t="e">
        <f t="shared" si="0"/>
        <v>#DIV/0!</v>
      </c>
      <c r="I66" s="20"/>
    </row>
    <row r="67" spans="1:9" s="183" customFormat="1" ht="44.25" customHeight="1">
      <c r="A67" s="20" t="s">
        <v>60</v>
      </c>
      <c r="B67" s="11">
        <v>1140</v>
      </c>
      <c r="C67" s="201" t="s">
        <v>117</v>
      </c>
      <c r="D67" s="201" t="s">
        <v>117</v>
      </c>
      <c r="E67" s="201" t="s">
        <v>117</v>
      </c>
      <c r="F67" s="201" t="s">
        <v>117</v>
      </c>
      <c r="G67" s="143" t="e">
        <f t="shared" si="5"/>
        <v>#VALUE!</v>
      </c>
      <c r="H67" s="144" t="e">
        <f t="shared" si="0"/>
        <v>#VALUE!</v>
      </c>
      <c r="I67" s="20"/>
    </row>
    <row r="68" spans="1:9" s="183" customFormat="1" ht="44.25" customHeight="1">
      <c r="A68" s="20" t="s">
        <v>125</v>
      </c>
      <c r="B68" s="11">
        <v>1150</v>
      </c>
      <c r="C68" s="135">
        <f>SUM(C69:C70)</f>
        <v>1971</v>
      </c>
      <c r="D68" s="135">
        <f>SUM(D69:D70)</f>
        <v>1996</v>
      </c>
      <c r="E68" s="135">
        <f>SUM(E69:E70)</f>
        <v>827</v>
      </c>
      <c r="F68" s="135">
        <f>SUM(F69:F70)</f>
        <v>1996</v>
      </c>
      <c r="G68" s="135">
        <f t="shared" si="5"/>
        <v>1169</v>
      </c>
      <c r="H68" s="31">
        <f t="shared" si="0"/>
        <v>241.35429262394194</v>
      </c>
      <c r="I68" s="20"/>
    </row>
    <row r="69" spans="1:9" s="183" customFormat="1" ht="36" customHeight="1">
      <c r="A69" s="199" t="s">
        <v>84</v>
      </c>
      <c r="B69" s="12">
        <v>1151</v>
      </c>
      <c r="C69" s="201"/>
      <c r="D69" s="201"/>
      <c r="E69" s="201"/>
      <c r="F69" s="201"/>
      <c r="G69" s="201"/>
      <c r="H69" s="142" t="e">
        <f t="shared" si="0"/>
        <v>#DIV/0!</v>
      </c>
      <c r="I69" s="17"/>
    </row>
    <row r="70" spans="1:9" s="183" customFormat="1" ht="52.5" customHeight="1">
      <c r="A70" s="199" t="s">
        <v>324</v>
      </c>
      <c r="B70" s="12">
        <v>1152</v>
      </c>
      <c r="C70" s="201">
        <v>1971</v>
      </c>
      <c r="D70" s="201">
        <v>1996</v>
      </c>
      <c r="E70" s="201">
        <v>827</v>
      </c>
      <c r="F70" s="201">
        <v>1996</v>
      </c>
      <c r="G70" s="201">
        <f t="shared" si="5"/>
        <v>1169</v>
      </c>
      <c r="H70" s="30">
        <f t="shared" si="0"/>
        <v>241.35429262394194</v>
      </c>
      <c r="I70" s="17"/>
    </row>
    <row r="71" spans="1:9" s="183" customFormat="1" ht="38.25" customHeight="1">
      <c r="A71" s="20" t="s">
        <v>126</v>
      </c>
      <c r="B71" s="11">
        <v>1160</v>
      </c>
      <c r="C71" s="135">
        <f>SUM(C72:C73)</f>
        <v>0</v>
      </c>
      <c r="D71" s="135">
        <f>SUM(D72:D73)</f>
        <v>0</v>
      </c>
      <c r="E71" s="135">
        <f>SUM(E72:E73)</f>
        <v>0</v>
      </c>
      <c r="F71" s="135">
        <f>SUM(F72:F73)</f>
        <v>0</v>
      </c>
      <c r="G71" s="143">
        <f t="shared" si="5"/>
        <v>0</v>
      </c>
      <c r="H71" s="145" t="e">
        <f t="shared" si="0"/>
        <v>#DIV/0!</v>
      </c>
      <c r="I71" s="20"/>
    </row>
    <row r="72" spans="1:9" s="183" customFormat="1" ht="37.5" customHeight="1">
      <c r="A72" s="199" t="s">
        <v>84</v>
      </c>
      <c r="B72" s="12">
        <v>1161</v>
      </c>
      <c r="C72" s="201" t="s">
        <v>117</v>
      </c>
      <c r="D72" s="201" t="s">
        <v>117</v>
      </c>
      <c r="E72" s="201" t="s">
        <v>117</v>
      </c>
      <c r="F72" s="201" t="s">
        <v>117</v>
      </c>
      <c r="G72" s="137"/>
      <c r="H72" s="142" t="e">
        <f t="shared" si="0"/>
        <v>#VALUE!</v>
      </c>
      <c r="I72" s="17"/>
    </row>
    <row r="73" spans="1:9" s="183" customFormat="1" ht="39" customHeight="1">
      <c r="A73" s="199" t="s">
        <v>66</v>
      </c>
      <c r="B73" s="12">
        <v>1162</v>
      </c>
      <c r="C73" s="201" t="s">
        <v>117</v>
      </c>
      <c r="D73" s="201" t="s">
        <v>117</v>
      </c>
      <c r="E73" s="201" t="s">
        <v>117</v>
      </c>
      <c r="F73" s="201" t="s">
        <v>117</v>
      </c>
      <c r="G73" s="137" t="e">
        <f t="shared" si="5"/>
        <v>#VALUE!</v>
      </c>
      <c r="H73" s="142" t="e">
        <f t="shared" si="0"/>
        <v>#VALUE!</v>
      </c>
      <c r="I73" s="17"/>
    </row>
    <row r="74" spans="1:9" s="183" customFormat="1" ht="36" customHeight="1">
      <c r="A74" s="191" t="s">
        <v>53</v>
      </c>
      <c r="B74" s="15">
        <v>1170</v>
      </c>
      <c r="C74" s="200">
        <f>SUM(C63,C64,C65,C66,C67,C68,C71)</f>
        <v>4</v>
      </c>
      <c r="D74" s="200">
        <f>SUM(D63,D64,D65,D66,D67,D68,D71)</f>
        <v>3</v>
      </c>
      <c r="E74" s="200">
        <f>SUM(E63,E64,E65,E66,E67,E68,E71)</f>
        <v>9</v>
      </c>
      <c r="F74" s="200">
        <f>SUM(F63,F64,F65,F66,F67,F68,F71)</f>
        <v>3</v>
      </c>
      <c r="G74" s="200">
        <f t="shared" si="5"/>
        <v>-6</v>
      </c>
      <c r="H74" s="28">
        <f t="shared" si="0"/>
        <v>33.333333333333329</v>
      </c>
      <c r="I74" s="16"/>
    </row>
    <row r="75" spans="1:9" s="183" customFormat="1" ht="39" customHeight="1">
      <c r="A75" s="199" t="s">
        <v>118</v>
      </c>
      <c r="B75" s="12">
        <v>1180</v>
      </c>
      <c r="C75" s="201"/>
      <c r="D75" s="201" t="s">
        <v>117</v>
      </c>
      <c r="E75" s="201" t="s">
        <v>117</v>
      </c>
      <c r="F75" s="201" t="s">
        <v>117</v>
      </c>
      <c r="G75" s="137" t="e">
        <f t="shared" si="5"/>
        <v>#VALUE!</v>
      </c>
      <c r="H75" s="142" t="e">
        <f t="shared" ref="H75:H99" si="6">(F75/E75)*100</f>
        <v>#VALUE!</v>
      </c>
      <c r="I75" s="17"/>
    </row>
    <row r="76" spans="1:9" s="183" customFormat="1" ht="39" customHeight="1">
      <c r="A76" s="199" t="s">
        <v>119</v>
      </c>
      <c r="B76" s="12">
        <v>1181</v>
      </c>
      <c r="C76" s="201"/>
      <c r="D76" s="201"/>
      <c r="E76" s="201"/>
      <c r="F76" s="201"/>
      <c r="G76" s="137"/>
      <c r="H76" s="142" t="e">
        <f t="shared" si="6"/>
        <v>#DIV/0!</v>
      </c>
      <c r="I76" s="17"/>
    </row>
    <row r="77" spans="1:9" s="183" customFormat="1" ht="39" customHeight="1">
      <c r="A77" s="199" t="s">
        <v>120</v>
      </c>
      <c r="B77" s="12">
        <v>1190</v>
      </c>
      <c r="C77" s="201"/>
      <c r="D77" s="201"/>
      <c r="E77" s="201"/>
      <c r="F77" s="201"/>
      <c r="G77" s="137"/>
      <c r="H77" s="142" t="e">
        <f t="shared" si="6"/>
        <v>#DIV/0!</v>
      </c>
      <c r="I77" s="17"/>
    </row>
    <row r="78" spans="1:9" s="183" customFormat="1" ht="39" customHeight="1">
      <c r="A78" s="199" t="s">
        <v>121</v>
      </c>
      <c r="B78" s="12">
        <v>1191</v>
      </c>
      <c r="C78" s="201" t="s">
        <v>117</v>
      </c>
      <c r="D78" s="201" t="s">
        <v>117</v>
      </c>
      <c r="E78" s="201" t="s">
        <v>117</v>
      </c>
      <c r="F78" s="201" t="s">
        <v>117</v>
      </c>
      <c r="G78" s="137" t="e">
        <f t="shared" si="5"/>
        <v>#VALUE!</v>
      </c>
      <c r="H78" s="142" t="e">
        <f t="shared" si="6"/>
        <v>#VALUE!</v>
      </c>
      <c r="I78" s="17"/>
    </row>
    <row r="79" spans="1:9" s="183" customFormat="1" ht="38.25" customHeight="1">
      <c r="A79" s="20" t="s">
        <v>130</v>
      </c>
      <c r="B79" s="11">
        <v>1200</v>
      </c>
      <c r="C79" s="135">
        <f>SUM(C74,C75,C76,C77,C78)</f>
        <v>4</v>
      </c>
      <c r="D79" s="135">
        <f>SUM(D74,D75,D76,D77,D78)</f>
        <v>3</v>
      </c>
      <c r="E79" s="135">
        <f>SUM(E74,E75,E76,E77,E78)</f>
        <v>9</v>
      </c>
      <c r="F79" s="135">
        <f>SUM(F74,F75,F76,F77,F78)</f>
        <v>3</v>
      </c>
      <c r="G79" s="135">
        <f t="shared" si="5"/>
        <v>-6</v>
      </c>
      <c r="H79" s="31">
        <f t="shared" si="6"/>
        <v>33.333333333333329</v>
      </c>
      <c r="I79" s="20"/>
    </row>
    <row r="80" spans="1:9" s="183" customFormat="1" ht="39" customHeight="1">
      <c r="A80" s="199" t="s">
        <v>11</v>
      </c>
      <c r="B80" s="12">
        <v>1201</v>
      </c>
      <c r="C80" s="201">
        <v>4</v>
      </c>
      <c r="D80" s="201">
        <v>3</v>
      </c>
      <c r="E80" s="201">
        <v>9</v>
      </c>
      <c r="F80" s="201">
        <v>3</v>
      </c>
      <c r="G80" s="201">
        <f t="shared" si="5"/>
        <v>-6</v>
      </c>
      <c r="H80" s="30">
        <f t="shared" si="6"/>
        <v>33.333333333333329</v>
      </c>
      <c r="I80" s="17"/>
    </row>
    <row r="81" spans="1:9" s="183" customFormat="1" ht="39" customHeight="1">
      <c r="A81" s="199" t="s">
        <v>12</v>
      </c>
      <c r="B81" s="12">
        <v>1202</v>
      </c>
      <c r="C81" s="201" t="s">
        <v>117</v>
      </c>
      <c r="D81" s="201" t="s">
        <v>117</v>
      </c>
      <c r="E81" s="201" t="s">
        <v>117</v>
      </c>
      <c r="F81" s="201" t="s">
        <v>117</v>
      </c>
      <c r="G81" s="137" t="e">
        <f t="shared" si="5"/>
        <v>#VALUE!</v>
      </c>
      <c r="H81" s="142" t="e">
        <f t="shared" si="6"/>
        <v>#VALUE!</v>
      </c>
      <c r="I81" s="17"/>
    </row>
    <row r="82" spans="1:9" s="183" customFormat="1" ht="38.25" customHeight="1">
      <c r="A82" s="20" t="s">
        <v>8</v>
      </c>
      <c r="B82" s="11">
        <v>1210</v>
      </c>
      <c r="C82" s="200">
        <f>SUM(C12,C52,C64,C66,C68,C76,C77)</f>
        <v>15120</v>
      </c>
      <c r="D82" s="200">
        <f>SUM(D12,D52,D64,D66,D68,D76,D77)</f>
        <v>15828</v>
      </c>
      <c r="E82" s="200">
        <f>SUM(E12,E52,E64,E66,E68,E76,E77)</f>
        <v>17354</v>
      </c>
      <c r="F82" s="200">
        <f>SUM(F12,F52,F64,F66,F68,F76,F77)</f>
        <v>15828</v>
      </c>
      <c r="G82" s="200">
        <f>F82-E82</f>
        <v>-1526</v>
      </c>
      <c r="H82" s="31">
        <f t="shared" si="6"/>
        <v>91.206638239022709</v>
      </c>
      <c r="I82" s="20"/>
    </row>
    <row r="83" spans="1:9" s="183" customFormat="1" ht="39.75" customHeight="1">
      <c r="A83" s="20" t="s">
        <v>64</v>
      </c>
      <c r="B83" s="11">
        <v>1220</v>
      </c>
      <c r="C83" s="135">
        <f>SUM(C13,C23,C44,C56,C65,C67,C71,C75,C78)</f>
        <v>-15116</v>
      </c>
      <c r="D83" s="135">
        <f>SUM(D13,D23,D44,D56,D65,D67,D71,D75,D78)</f>
        <v>-15825</v>
      </c>
      <c r="E83" s="135">
        <f>SUM(E13,E23,E44,E56,E65,E67,E71,E75,E78)</f>
        <v>-17345</v>
      </c>
      <c r="F83" s="135">
        <f>SUM(F13,F23,F44,F56,F65,F67,F71,F75,F78)</f>
        <v>-15825</v>
      </c>
      <c r="G83" s="135">
        <f>F83-E83</f>
        <v>1520</v>
      </c>
      <c r="H83" s="31">
        <f t="shared" si="6"/>
        <v>91.236667627558376</v>
      </c>
      <c r="I83" s="20"/>
    </row>
    <row r="84" spans="1:9" s="183" customFormat="1" ht="39" customHeight="1">
      <c r="A84" s="199" t="s">
        <v>94</v>
      </c>
      <c r="B84" s="12">
        <v>1230</v>
      </c>
      <c r="C84" s="201"/>
      <c r="D84" s="201"/>
      <c r="E84" s="201"/>
      <c r="F84" s="201"/>
      <c r="G84" s="201">
        <f>F84-E84</f>
        <v>0</v>
      </c>
      <c r="H84" s="142" t="e">
        <f t="shared" si="6"/>
        <v>#DIV/0!</v>
      </c>
      <c r="I84" s="17"/>
    </row>
    <row r="85" spans="1:9" s="183" customFormat="1" ht="36.75" customHeight="1">
      <c r="A85" s="20" t="s">
        <v>75</v>
      </c>
      <c r="B85" s="20"/>
      <c r="C85" s="135"/>
      <c r="D85" s="135"/>
      <c r="E85" s="135"/>
      <c r="F85" s="135"/>
      <c r="G85" s="135"/>
      <c r="H85" s="27"/>
      <c r="I85" s="20"/>
    </row>
    <row r="86" spans="1:9" s="183" customFormat="1" ht="39" customHeight="1">
      <c r="A86" s="199" t="s">
        <v>100</v>
      </c>
      <c r="B86" s="12">
        <v>1300</v>
      </c>
      <c r="C86" s="201">
        <f>C63</f>
        <v>-1967</v>
      </c>
      <c r="D86" s="201">
        <f>D63</f>
        <v>-1993</v>
      </c>
      <c r="E86" s="201">
        <f>E63</f>
        <v>-818</v>
      </c>
      <c r="F86" s="201">
        <f>F63</f>
        <v>-1993</v>
      </c>
      <c r="G86" s="201">
        <f t="shared" ref="G86:G92" si="7">F86-E86</f>
        <v>-1175</v>
      </c>
      <c r="H86" s="30">
        <f t="shared" si="6"/>
        <v>243.64303178484107</v>
      </c>
      <c r="I86" s="17"/>
    </row>
    <row r="87" spans="1:9" s="183" customFormat="1" ht="39" customHeight="1">
      <c r="A87" s="199" t="s">
        <v>132</v>
      </c>
      <c r="B87" s="12">
        <v>1301</v>
      </c>
      <c r="C87" s="201">
        <f>C97</f>
        <v>785</v>
      </c>
      <c r="D87" s="201">
        <f>D97</f>
        <v>851</v>
      </c>
      <c r="E87" s="201">
        <f>E97</f>
        <v>906</v>
      </c>
      <c r="F87" s="201">
        <f>F97</f>
        <v>851</v>
      </c>
      <c r="G87" s="201">
        <f t="shared" si="7"/>
        <v>-55</v>
      </c>
      <c r="H87" s="30">
        <f t="shared" si="6"/>
        <v>93.929359823399565</v>
      </c>
      <c r="I87" s="17"/>
    </row>
    <row r="88" spans="1:9" s="183" customFormat="1" ht="39" customHeight="1">
      <c r="A88" s="199" t="s">
        <v>133</v>
      </c>
      <c r="B88" s="12">
        <v>1302</v>
      </c>
      <c r="C88" s="201">
        <f>C53</f>
        <v>0</v>
      </c>
      <c r="D88" s="201">
        <f>D53</f>
        <v>0</v>
      </c>
      <c r="E88" s="201">
        <f>E53</f>
        <v>0</v>
      </c>
      <c r="F88" s="201">
        <f>F53</f>
        <v>0</v>
      </c>
      <c r="G88" s="201">
        <f t="shared" si="7"/>
        <v>0</v>
      </c>
      <c r="H88" s="142" t="e">
        <f t="shared" si="6"/>
        <v>#DIV/0!</v>
      </c>
      <c r="I88" s="17"/>
    </row>
    <row r="89" spans="1:9" s="183" customFormat="1" ht="39" customHeight="1">
      <c r="A89" s="199" t="s">
        <v>134</v>
      </c>
      <c r="B89" s="12">
        <v>1303</v>
      </c>
      <c r="C89" s="201">
        <f>C57</f>
        <v>0</v>
      </c>
      <c r="D89" s="201">
        <f>D57</f>
        <v>0</v>
      </c>
      <c r="E89" s="201">
        <f>E57</f>
        <v>0</v>
      </c>
      <c r="F89" s="201">
        <f>F57</f>
        <v>0</v>
      </c>
      <c r="G89" s="201">
        <f t="shared" si="7"/>
        <v>0</v>
      </c>
      <c r="H89" s="142" t="e">
        <f t="shared" si="6"/>
        <v>#DIV/0!</v>
      </c>
      <c r="I89" s="17"/>
    </row>
    <row r="90" spans="1:9" s="183" customFormat="1" ht="39" customHeight="1">
      <c r="A90" s="199" t="s">
        <v>135</v>
      </c>
      <c r="B90" s="12">
        <v>1304</v>
      </c>
      <c r="C90" s="201">
        <f>C54</f>
        <v>0</v>
      </c>
      <c r="D90" s="201">
        <f>D54</f>
        <v>0</v>
      </c>
      <c r="E90" s="201">
        <f>E54</f>
        <v>0</v>
      </c>
      <c r="F90" s="201">
        <f>F54</f>
        <v>0</v>
      </c>
      <c r="G90" s="201"/>
      <c r="H90" s="142" t="e">
        <f t="shared" si="6"/>
        <v>#DIV/0!</v>
      </c>
      <c r="I90" s="17"/>
    </row>
    <row r="91" spans="1:9" s="183" customFormat="1" ht="39" customHeight="1">
      <c r="A91" s="199" t="s">
        <v>136</v>
      </c>
      <c r="B91" s="12">
        <v>1305</v>
      </c>
      <c r="C91" s="201">
        <f>C58</f>
        <v>0</v>
      </c>
      <c r="D91" s="201">
        <f>D58</f>
        <v>0</v>
      </c>
      <c r="E91" s="201">
        <f>E58</f>
        <v>0</v>
      </c>
      <c r="F91" s="201">
        <f>F58</f>
        <v>0</v>
      </c>
      <c r="G91" s="201">
        <f t="shared" si="7"/>
        <v>0</v>
      </c>
      <c r="H91" s="142" t="e">
        <f t="shared" si="6"/>
        <v>#DIV/0!</v>
      </c>
      <c r="I91" s="17"/>
    </row>
    <row r="92" spans="1:9" s="183" customFormat="1" ht="27.75" customHeight="1">
      <c r="A92" s="20" t="s">
        <v>72</v>
      </c>
      <c r="B92" s="11">
        <v>1310</v>
      </c>
      <c r="C92" s="135">
        <f>C86+C87-C88-C89-C90-C91</f>
        <v>-1182</v>
      </c>
      <c r="D92" s="135">
        <f>D86+D87-D88-D89-D90-D91</f>
        <v>-1142</v>
      </c>
      <c r="E92" s="135">
        <f>E86+E87-E88-E89-E90-E91</f>
        <v>88</v>
      </c>
      <c r="F92" s="135">
        <f>F86+F87-F88-F89-F90-F91</f>
        <v>-1142</v>
      </c>
      <c r="G92" s="135">
        <f t="shared" si="7"/>
        <v>-1230</v>
      </c>
      <c r="H92" s="31">
        <f t="shared" si="6"/>
        <v>-1297.7272727272727</v>
      </c>
      <c r="I92" s="20"/>
    </row>
    <row r="93" spans="1:9" s="183" customFormat="1" ht="39" customHeight="1">
      <c r="A93" s="199" t="s">
        <v>88</v>
      </c>
      <c r="B93" s="12"/>
      <c r="C93" s="201"/>
      <c r="D93" s="29"/>
      <c r="E93" s="29"/>
      <c r="F93" s="29"/>
      <c r="G93" s="201"/>
      <c r="H93" s="30"/>
      <c r="I93" s="17"/>
    </row>
    <row r="94" spans="1:9" s="183" customFormat="1" ht="39" customHeight="1">
      <c r="A94" s="199" t="s">
        <v>210</v>
      </c>
      <c r="B94" s="12">
        <v>1400</v>
      </c>
      <c r="C94" s="201">
        <v>1731</v>
      </c>
      <c r="D94" s="201">
        <v>1509</v>
      </c>
      <c r="E94" s="201">
        <v>1904</v>
      </c>
      <c r="F94" s="201">
        <v>1509</v>
      </c>
      <c r="G94" s="201">
        <f t="shared" ref="G94:G99" si="8">F94-E94</f>
        <v>-395</v>
      </c>
      <c r="H94" s="30">
        <f t="shared" si="6"/>
        <v>79.254201680672267</v>
      </c>
      <c r="I94" s="17"/>
    </row>
    <row r="95" spans="1:9" s="183" customFormat="1" ht="39" customHeight="1">
      <c r="A95" s="199" t="s">
        <v>4</v>
      </c>
      <c r="B95" s="12">
        <v>1410</v>
      </c>
      <c r="C95" s="201">
        <v>8492</v>
      </c>
      <c r="D95" s="201">
        <v>9556</v>
      </c>
      <c r="E95" s="201">
        <v>10293</v>
      </c>
      <c r="F95" s="201">
        <v>9556</v>
      </c>
      <c r="G95" s="201">
        <f t="shared" si="8"/>
        <v>-737</v>
      </c>
      <c r="H95" s="30">
        <f t="shared" si="6"/>
        <v>92.839794034780923</v>
      </c>
      <c r="I95" s="17"/>
    </row>
    <row r="96" spans="1:9" s="183" customFormat="1" ht="39" customHeight="1">
      <c r="A96" s="199" t="s">
        <v>5</v>
      </c>
      <c r="B96" s="12">
        <v>1420</v>
      </c>
      <c r="C96" s="201">
        <v>1812</v>
      </c>
      <c r="D96" s="201">
        <v>2080</v>
      </c>
      <c r="E96" s="201">
        <v>2264</v>
      </c>
      <c r="F96" s="201">
        <v>2080</v>
      </c>
      <c r="G96" s="201">
        <f t="shared" si="8"/>
        <v>-184</v>
      </c>
      <c r="H96" s="30">
        <f t="shared" si="6"/>
        <v>91.872791519434628</v>
      </c>
      <c r="I96" s="17"/>
    </row>
    <row r="97" spans="1:9" s="183" customFormat="1" ht="39" customHeight="1">
      <c r="A97" s="199" t="s">
        <v>6</v>
      </c>
      <c r="B97" s="12">
        <v>1430</v>
      </c>
      <c r="C97" s="201">
        <v>785</v>
      </c>
      <c r="D97" s="201">
        <v>851</v>
      </c>
      <c r="E97" s="201">
        <v>906</v>
      </c>
      <c r="F97" s="201">
        <v>851</v>
      </c>
      <c r="G97" s="201">
        <f t="shared" si="8"/>
        <v>-55</v>
      </c>
      <c r="H97" s="30">
        <f t="shared" si="6"/>
        <v>93.929359823399565</v>
      </c>
      <c r="I97" s="17"/>
    </row>
    <row r="98" spans="1:9" s="183" customFormat="1" ht="39" customHeight="1">
      <c r="A98" s="199" t="s">
        <v>14</v>
      </c>
      <c r="B98" s="12">
        <v>1440</v>
      </c>
      <c r="C98" s="201">
        <v>684</v>
      </c>
      <c r="D98" s="201">
        <v>412</v>
      </c>
      <c r="E98" s="201">
        <v>478</v>
      </c>
      <c r="F98" s="201">
        <v>412</v>
      </c>
      <c r="G98" s="201">
        <f t="shared" si="8"/>
        <v>-66</v>
      </c>
      <c r="H98" s="30">
        <f t="shared" si="6"/>
        <v>86.192468619246867</v>
      </c>
      <c r="I98" s="17"/>
    </row>
    <row r="99" spans="1:9" s="183" customFormat="1" ht="39" customHeight="1">
      <c r="A99" s="191" t="s">
        <v>34</v>
      </c>
      <c r="B99" s="15">
        <v>1450</v>
      </c>
      <c r="C99" s="200">
        <f>SUM(C94,C95:C98)</f>
        <v>13504</v>
      </c>
      <c r="D99" s="200">
        <f>SUM(D94,D95:D98)</f>
        <v>14408</v>
      </c>
      <c r="E99" s="200">
        <f>SUM(E94,E95:E98)</f>
        <v>15845</v>
      </c>
      <c r="F99" s="200">
        <f>SUM(F94,F95:F98)</f>
        <v>14408</v>
      </c>
      <c r="G99" s="200">
        <f t="shared" si="8"/>
        <v>-1437</v>
      </c>
      <c r="H99" s="28">
        <f t="shared" si="6"/>
        <v>90.930893026191228</v>
      </c>
      <c r="I99" s="16"/>
    </row>
    <row r="100" spans="1:9" s="183" customFormat="1" ht="45.75" customHeight="1">
      <c r="A100" s="21"/>
      <c r="B100" s="22"/>
      <c r="C100" s="22"/>
      <c r="D100" s="22"/>
      <c r="E100" s="22"/>
      <c r="F100" s="22"/>
      <c r="G100" s="22"/>
      <c r="H100" s="22"/>
      <c r="I100" s="22"/>
    </row>
    <row r="101" spans="1:9" s="169" customFormat="1" ht="27.75" customHeight="1">
      <c r="A101" s="146" t="s">
        <v>267</v>
      </c>
      <c r="B101" s="147"/>
      <c r="C101" s="266" t="s">
        <v>268</v>
      </c>
      <c r="D101" s="266"/>
      <c r="E101" s="190"/>
      <c r="F101" s="148" t="s">
        <v>269</v>
      </c>
      <c r="G101" s="149"/>
      <c r="H101" s="162"/>
      <c r="I101" s="162"/>
    </row>
    <row r="102" spans="1:9" s="165" customFormat="1">
      <c r="A102" s="163" t="s">
        <v>179</v>
      </c>
      <c r="B102" s="164"/>
      <c r="C102" s="265" t="s">
        <v>46</v>
      </c>
      <c r="D102" s="265"/>
      <c r="E102" s="163"/>
      <c r="F102" s="163" t="s">
        <v>270</v>
      </c>
      <c r="G102" s="164"/>
    </row>
    <row r="103" spans="1:9">
      <c r="A103" s="26"/>
    </row>
    <row r="104" spans="1:9">
      <c r="A104" s="26"/>
    </row>
    <row r="105" spans="1:9">
      <c r="A105" s="26"/>
    </row>
    <row r="106" spans="1:9">
      <c r="A106" s="26"/>
    </row>
    <row r="107" spans="1:9">
      <c r="A107" s="26"/>
    </row>
    <row r="108" spans="1:9">
      <c r="A108" s="26"/>
    </row>
    <row r="109" spans="1:9">
      <c r="A109" s="26"/>
    </row>
    <row r="110" spans="1:9">
      <c r="A110" s="26"/>
      <c r="G110" s="206"/>
    </row>
    <row r="111" spans="1:9">
      <c r="A111" s="26"/>
    </row>
    <row r="112" spans="1:9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25" spans="1:1">
      <c r="A125" s="26"/>
    </row>
    <row r="126" spans="1:1">
      <c r="A126" s="26"/>
    </row>
    <row r="127" spans="1:1">
      <c r="A127" s="26"/>
    </row>
    <row r="128" spans="1: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  <row r="149" spans="1:1">
      <c r="A149" s="26"/>
    </row>
    <row r="150" spans="1:1">
      <c r="A150" s="26"/>
    </row>
    <row r="151" spans="1:1">
      <c r="A151" s="26"/>
    </row>
    <row r="152" spans="1:1">
      <c r="A152" s="26"/>
    </row>
    <row r="153" spans="1:1">
      <c r="A153" s="26"/>
    </row>
    <row r="154" spans="1:1">
      <c r="A154" s="26"/>
    </row>
    <row r="155" spans="1:1">
      <c r="A155" s="26"/>
    </row>
    <row r="156" spans="1:1">
      <c r="A156" s="26"/>
    </row>
    <row r="157" spans="1:1">
      <c r="A157" s="26"/>
    </row>
    <row r="158" spans="1:1">
      <c r="A158" s="26"/>
    </row>
    <row r="159" spans="1:1">
      <c r="A159" s="26"/>
    </row>
    <row r="160" spans="1:1">
      <c r="A160" s="26"/>
    </row>
    <row r="161" spans="1:1">
      <c r="A161" s="207"/>
    </row>
    <row r="162" spans="1:1">
      <c r="A162" s="207"/>
    </row>
    <row r="163" spans="1:1">
      <c r="A163" s="207"/>
    </row>
    <row r="164" spans="1:1">
      <c r="A164" s="207"/>
    </row>
    <row r="165" spans="1:1">
      <c r="A165" s="207"/>
    </row>
    <row r="166" spans="1:1">
      <c r="A166" s="207"/>
    </row>
    <row r="167" spans="1:1">
      <c r="A167" s="207"/>
    </row>
    <row r="168" spans="1:1">
      <c r="A168" s="207"/>
    </row>
    <row r="169" spans="1:1">
      <c r="A169" s="207"/>
    </row>
    <row r="170" spans="1:1">
      <c r="A170" s="207"/>
    </row>
    <row r="171" spans="1:1">
      <c r="A171" s="207"/>
    </row>
    <row r="172" spans="1:1">
      <c r="A172" s="207"/>
    </row>
    <row r="173" spans="1:1">
      <c r="A173" s="207"/>
    </row>
    <row r="174" spans="1:1">
      <c r="A174" s="207"/>
    </row>
    <row r="175" spans="1:1">
      <c r="A175" s="207"/>
    </row>
    <row r="176" spans="1:1">
      <c r="A176" s="207"/>
    </row>
    <row r="177" spans="1:1">
      <c r="A177" s="207"/>
    </row>
    <row r="178" spans="1:1">
      <c r="A178" s="207"/>
    </row>
    <row r="179" spans="1:1">
      <c r="A179" s="207"/>
    </row>
    <row r="180" spans="1:1">
      <c r="A180" s="207"/>
    </row>
    <row r="181" spans="1:1">
      <c r="A181" s="207"/>
    </row>
    <row r="182" spans="1:1">
      <c r="A182" s="207"/>
    </row>
    <row r="183" spans="1:1">
      <c r="A183" s="207"/>
    </row>
    <row r="184" spans="1:1">
      <c r="A184" s="207"/>
    </row>
    <row r="185" spans="1:1">
      <c r="A185" s="207"/>
    </row>
    <row r="186" spans="1:1">
      <c r="A186" s="207"/>
    </row>
    <row r="187" spans="1:1">
      <c r="A187" s="207"/>
    </row>
    <row r="188" spans="1:1">
      <c r="A188" s="207"/>
    </row>
    <row r="189" spans="1:1">
      <c r="A189" s="207"/>
    </row>
    <row r="190" spans="1:1">
      <c r="A190" s="207"/>
    </row>
    <row r="191" spans="1:1">
      <c r="A191" s="207"/>
    </row>
    <row r="192" spans="1:1">
      <c r="A192" s="207"/>
    </row>
    <row r="193" spans="1:1">
      <c r="A193" s="207"/>
    </row>
    <row r="194" spans="1:1">
      <c r="A194" s="207"/>
    </row>
    <row r="195" spans="1:1">
      <c r="A195" s="207"/>
    </row>
    <row r="196" spans="1:1">
      <c r="A196" s="207"/>
    </row>
    <row r="197" spans="1:1">
      <c r="A197" s="207"/>
    </row>
    <row r="198" spans="1:1">
      <c r="A198" s="207"/>
    </row>
    <row r="199" spans="1:1">
      <c r="A199" s="207"/>
    </row>
    <row r="200" spans="1:1">
      <c r="A200" s="207"/>
    </row>
    <row r="201" spans="1:1">
      <c r="A201" s="207"/>
    </row>
    <row r="202" spans="1:1">
      <c r="A202" s="207"/>
    </row>
    <row r="203" spans="1:1">
      <c r="A203" s="207"/>
    </row>
    <row r="204" spans="1:1">
      <c r="A204" s="207"/>
    </row>
    <row r="205" spans="1:1">
      <c r="A205" s="207"/>
    </row>
    <row r="206" spans="1:1">
      <c r="A206" s="207"/>
    </row>
    <row r="207" spans="1:1">
      <c r="A207" s="207"/>
    </row>
    <row r="208" spans="1:1">
      <c r="A208" s="207"/>
    </row>
    <row r="209" spans="1:1">
      <c r="A209" s="207"/>
    </row>
    <row r="210" spans="1:1">
      <c r="A210" s="207"/>
    </row>
    <row r="211" spans="1:1">
      <c r="A211" s="207"/>
    </row>
    <row r="212" spans="1:1">
      <c r="A212" s="207"/>
    </row>
    <row r="213" spans="1:1">
      <c r="A213" s="207"/>
    </row>
    <row r="214" spans="1:1">
      <c r="A214" s="207"/>
    </row>
    <row r="215" spans="1:1">
      <c r="A215" s="207"/>
    </row>
    <row r="216" spans="1:1">
      <c r="A216" s="207"/>
    </row>
    <row r="217" spans="1:1">
      <c r="A217" s="207"/>
    </row>
    <row r="218" spans="1:1">
      <c r="A218" s="207"/>
    </row>
    <row r="219" spans="1:1">
      <c r="A219" s="207"/>
    </row>
    <row r="220" spans="1:1">
      <c r="A220" s="207"/>
    </row>
    <row r="221" spans="1:1">
      <c r="A221" s="207"/>
    </row>
    <row r="222" spans="1:1">
      <c r="A222" s="207"/>
    </row>
    <row r="223" spans="1:1">
      <c r="A223" s="207"/>
    </row>
    <row r="224" spans="1:1">
      <c r="A224" s="207"/>
    </row>
    <row r="225" spans="1:1">
      <c r="A225" s="207"/>
    </row>
    <row r="226" spans="1:1">
      <c r="A226" s="207"/>
    </row>
    <row r="227" spans="1:1">
      <c r="A227" s="207"/>
    </row>
    <row r="228" spans="1:1">
      <c r="A228" s="207"/>
    </row>
    <row r="229" spans="1:1">
      <c r="A229" s="207"/>
    </row>
    <row r="230" spans="1:1">
      <c r="A230" s="207"/>
    </row>
    <row r="231" spans="1:1">
      <c r="A231" s="207"/>
    </row>
    <row r="232" spans="1:1">
      <c r="A232" s="207"/>
    </row>
    <row r="233" spans="1:1">
      <c r="A233" s="207"/>
    </row>
    <row r="234" spans="1:1">
      <c r="A234" s="207"/>
    </row>
    <row r="235" spans="1:1">
      <c r="A235" s="207"/>
    </row>
    <row r="236" spans="1:1">
      <c r="A236" s="207"/>
    </row>
    <row r="237" spans="1:1">
      <c r="A237" s="207"/>
    </row>
    <row r="238" spans="1:1">
      <c r="A238" s="207"/>
    </row>
    <row r="239" spans="1:1">
      <c r="A239" s="207"/>
    </row>
    <row r="240" spans="1:1">
      <c r="A240" s="207"/>
    </row>
    <row r="241" spans="1:1">
      <c r="A241" s="207"/>
    </row>
    <row r="242" spans="1:1">
      <c r="A242" s="207"/>
    </row>
    <row r="243" spans="1:1">
      <c r="A243" s="207"/>
    </row>
    <row r="244" spans="1:1">
      <c r="A244" s="207"/>
    </row>
    <row r="245" spans="1:1">
      <c r="A245" s="207"/>
    </row>
    <row r="246" spans="1:1">
      <c r="A246" s="207"/>
    </row>
    <row r="247" spans="1:1">
      <c r="A247" s="207"/>
    </row>
    <row r="248" spans="1:1">
      <c r="A248" s="207"/>
    </row>
    <row r="249" spans="1:1">
      <c r="A249" s="207"/>
    </row>
    <row r="250" spans="1:1">
      <c r="A250" s="207"/>
    </row>
    <row r="251" spans="1:1">
      <c r="A251" s="207"/>
    </row>
    <row r="252" spans="1:1">
      <c r="A252" s="207"/>
    </row>
    <row r="253" spans="1:1">
      <c r="A253" s="207"/>
    </row>
    <row r="254" spans="1:1">
      <c r="A254" s="207"/>
    </row>
    <row r="255" spans="1:1">
      <c r="A255" s="207"/>
    </row>
    <row r="256" spans="1:1">
      <c r="A256" s="207"/>
    </row>
    <row r="257" spans="1:1">
      <c r="A257" s="207"/>
    </row>
    <row r="258" spans="1:1">
      <c r="A258" s="207"/>
    </row>
    <row r="259" spans="1:1">
      <c r="A259" s="207"/>
    </row>
    <row r="260" spans="1:1">
      <c r="A260" s="207"/>
    </row>
    <row r="261" spans="1:1">
      <c r="A261" s="207"/>
    </row>
    <row r="262" spans="1:1">
      <c r="A262" s="207"/>
    </row>
    <row r="263" spans="1:1">
      <c r="A263" s="207"/>
    </row>
    <row r="264" spans="1:1">
      <c r="A264" s="207"/>
    </row>
    <row r="265" spans="1:1">
      <c r="A265" s="207"/>
    </row>
    <row r="266" spans="1:1">
      <c r="A266" s="207"/>
    </row>
    <row r="267" spans="1:1">
      <c r="A267" s="207"/>
    </row>
    <row r="268" spans="1:1">
      <c r="A268" s="207"/>
    </row>
    <row r="269" spans="1:1">
      <c r="A269" s="207"/>
    </row>
    <row r="270" spans="1:1">
      <c r="A270" s="207"/>
    </row>
    <row r="271" spans="1:1">
      <c r="A271" s="207"/>
    </row>
    <row r="272" spans="1:1">
      <c r="A272" s="207"/>
    </row>
    <row r="273" spans="1:1">
      <c r="A273" s="207"/>
    </row>
    <row r="274" spans="1:1">
      <c r="A274" s="207"/>
    </row>
    <row r="275" spans="1:1">
      <c r="A275" s="207"/>
    </row>
    <row r="276" spans="1:1">
      <c r="A276" s="207"/>
    </row>
    <row r="277" spans="1:1">
      <c r="A277" s="207"/>
    </row>
    <row r="278" spans="1:1">
      <c r="A278" s="207"/>
    </row>
    <row r="279" spans="1:1">
      <c r="A279" s="207"/>
    </row>
    <row r="280" spans="1:1">
      <c r="A280" s="207"/>
    </row>
    <row r="281" spans="1:1">
      <c r="A281" s="207"/>
    </row>
    <row r="282" spans="1:1">
      <c r="A282" s="207"/>
    </row>
    <row r="283" spans="1:1">
      <c r="A283" s="207"/>
    </row>
    <row r="284" spans="1:1">
      <c r="A284" s="207"/>
    </row>
    <row r="285" spans="1:1">
      <c r="A285" s="207"/>
    </row>
    <row r="286" spans="1:1">
      <c r="A286" s="207"/>
    </row>
    <row r="287" spans="1:1">
      <c r="A287" s="207"/>
    </row>
    <row r="288" spans="1:1">
      <c r="A288" s="207"/>
    </row>
    <row r="289" spans="1:1">
      <c r="A289" s="207"/>
    </row>
    <row r="290" spans="1:1">
      <c r="A290" s="207"/>
    </row>
    <row r="291" spans="1:1">
      <c r="A291" s="207"/>
    </row>
    <row r="292" spans="1:1">
      <c r="A292" s="207"/>
    </row>
    <row r="293" spans="1:1">
      <c r="A293" s="207"/>
    </row>
    <row r="294" spans="1:1">
      <c r="A294" s="207"/>
    </row>
    <row r="295" spans="1:1">
      <c r="A295" s="207"/>
    </row>
    <row r="296" spans="1:1">
      <c r="A296" s="207"/>
    </row>
    <row r="297" spans="1:1">
      <c r="A297" s="207"/>
    </row>
    <row r="298" spans="1:1">
      <c r="A298" s="207"/>
    </row>
    <row r="299" spans="1:1">
      <c r="A299" s="207"/>
    </row>
    <row r="300" spans="1:1">
      <c r="A300" s="207"/>
    </row>
    <row r="301" spans="1:1">
      <c r="A301" s="207"/>
    </row>
    <row r="302" spans="1:1">
      <c r="A302" s="207"/>
    </row>
    <row r="303" spans="1:1">
      <c r="A303" s="207"/>
    </row>
    <row r="304" spans="1:1">
      <c r="A304" s="207"/>
    </row>
    <row r="305" spans="1:1">
      <c r="A305" s="207"/>
    </row>
    <row r="306" spans="1:1">
      <c r="A306" s="207"/>
    </row>
    <row r="307" spans="1:1">
      <c r="A307" s="207"/>
    </row>
    <row r="308" spans="1:1">
      <c r="A308" s="207"/>
    </row>
    <row r="309" spans="1:1">
      <c r="A309" s="207"/>
    </row>
    <row r="310" spans="1:1">
      <c r="A310" s="207"/>
    </row>
    <row r="311" spans="1:1">
      <c r="A311" s="207"/>
    </row>
    <row r="312" spans="1:1">
      <c r="A312" s="207"/>
    </row>
    <row r="313" spans="1:1">
      <c r="A313" s="207"/>
    </row>
    <row r="314" spans="1:1">
      <c r="A314" s="207"/>
    </row>
    <row r="315" spans="1:1">
      <c r="A315" s="207"/>
    </row>
    <row r="316" spans="1:1">
      <c r="A316" s="207"/>
    </row>
    <row r="317" spans="1:1">
      <c r="A317" s="207"/>
    </row>
    <row r="318" spans="1:1">
      <c r="A318" s="207"/>
    </row>
    <row r="319" spans="1:1">
      <c r="A319" s="207"/>
    </row>
    <row r="320" spans="1:1">
      <c r="A320" s="207"/>
    </row>
    <row r="321" spans="1:1">
      <c r="A321" s="207"/>
    </row>
    <row r="322" spans="1:1">
      <c r="A322" s="207"/>
    </row>
    <row r="323" spans="1:1">
      <c r="A323" s="207"/>
    </row>
    <row r="324" spans="1:1">
      <c r="A324" s="207"/>
    </row>
    <row r="325" spans="1:1">
      <c r="A325" s="207"/>
    </row>
    <row r="326" spans="1:1">
      <c r="A326" s="207"/>
    </row>
    <row r="327" spans="1:1">
      <c r="A327" s="207"/>
    </row>
  </sheetData>
  <mergeCells count="11">
    <mergeCell ref="A2:I2"/>
    <mergeCell ref="A3:I3"/>
    <mergeCell ref="C4:E4"/>
    <mergeCell ref="C102:D102"/>
    <mergeCell ref="C101:D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47" fitToHeight="5" orientation="landscape" verticalDpi="300" r:id="rId1"/>
  <headerFooter alignWithMargins="0"/>
  <ignoredErrors>
    <ignoredError sqref="H92 H94 G78:G81 G23:G25 G73:G75 G49 G14:G22 G71 H57:H62 G63:G68 H13:H25 H63:H84 G57:G62 H87:H88 G92 G89:G91 H89:H91 D92:E92 G26:G35 H26:H35 H95:H99 G42:G48 H41:H49 G51 H51:H5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J293"/>
  <sheetViews>
    <sheetView view="pageBreakPreview" topLeftCell="A50" zoomScaleNormal="100" zoomScaleSheetLayoutView="100" workbookViewId="0">
      <selection activeCell="E64" sqref="E64"/>
    </sheetView>
  </sheetViews>
  <sheetFormatPr defaultRowHeight="18.75"/>
  <cols>
    <col min="1" max="1" width="64.7109375" style="1" customWidth="1"/>
    <col min="2" max="2" width="12.85546875" style="136" customWidth="1"/>
    <col min="3" max="3" width="18.7109375" style="136" customWidth="1"/>
    <col min="4" max="4" width="20" style="136" customWidth="1"/>
    <col min="5" max="5" width="19.7109375" style="136" customWidth="1"/>
    <col min="6" max="6" width="16.5703125" style="136" customWidth="1"/>
    <col min="7" max="7" width="20.5703125" style="136" customWidth="1"/>
    <col min="8" max="8" width="41.42578125" style="1" customWidth="1"/>
    <col min="9" max="16384" width="9.140625" style="1"/>
  </cols>
  <sheetData>
    <row r="2" spans="1:7">
      <c r="A2" s="273" t="s">
        <v>194</v>
      </c>
      <c r="B2" s="273"/>
      <c r="C2" s="273"/>
      <c r="D2" s="273"/>
      <c r="E2" s="273"/>
      <c r="F2" s="273"/>
      <c r="G2" s="273"/>
    </row>
    <row r="3" spans="1:7">
      <c r="A3" s="194"/>
      <c r="B3" s="95"/>
      <c r="C3" s="95"/>
      <c r="D3" s="194"/>
      <c r="E3" s="194"/>
      <c r="F3" s="194"/>
      <c r="G3" s="96" t="s">
        <v>217</v>
      </c>
    </row>
    <row r="4" spans="1:7" ht="60" customHeight="1">
      <c r="A4" s="97" t="s">
        <v>101</v>
      </c>
      <c r="B4" s="98" t="s">
        <v>7</v>
      </c>
      <c r="C4" s="208" t="s">
        <v>295</v>
      </c>
      <c r="D4" s="208" t="s">
        <v>296</v>
      </c>
      <c r="E4" s="208" t="s">
        <v>297</v>
      </c>
      <c r="F4" s="98" t="s">
        <v>218</v>
      </c>
      <c r="G4" s="99" t="s">
        <v>189</v>
      </c>
    </row>
    <row r="5" spans="1:7" ht="24.75" customHeight="1">
      <c r="A5" s="100">
        <v>1</v>
      </c>
      <c r="B5" s="101">
        <v>2</v>
      </c>
      <c r="C5" s="101">
        <v>3</v>
      </c>
      <c r="D5" s="101">
        <v>4</v>
      </c>
      <c r="E5" s="101">
        <v>5</v>
      </c>
      <c r="F5" s="101">
        <v>6</v>
      </c>
      <c r="G5" s="101">
        <v>7</v>
      </c>
    </row>
    <row r="6" spans="1:7" ht="36" customHeight="1">
      <c r="A6" s="102" t="s">
        <v>186</v>
      </c>
      <c r="B6" s="103">
        <v>1018</v>
      </c>
      <c r="C6" s="104">
        <f>SUM(C7:C37)</f>
        <v>-2080</v>
      </c>
      <c r="D6" s="104">
        <f>SUM(D7:D37)</f>
        <v>-1903</v>
      </c>
      <c r="E6" s="104">
        <f>SUM(E7:E37)</f>
        <v>-1668</v>
      </c>
      <c r="F6" s="104">
        <f>E6-D6</f>
        <v>235</v>
      </c>
      <c r="G6" s="13">
        <f>(E6/D6)*100</f>
        <v>87.651077246452971</v>
      </c>
    </row>
    <row r="7" spans="1:7" s="109" customFormat="1" ht="24.75" customHeight="1">
      <c r="A7" s="105" t="s">
        <v>219</v>
      </c>
      <c r="B7" s="106"/>
      <c r="C7" s="107">
        <v>-9</v>
      </c>
      <c r="D7" s="107">
        <v>-9</v>
      </c>
      <c r="E7" s="107">
        <v>-2</v>
      </c>
      <c r="F7" s="107">
        <f>E7-D7</f>
        <v>7</v>
      </c>
      <c r="G7" s="119">
        <f>(E7/D7)*100</f>
        <v>22.222222222222221</v>
      </c>
    </row>
    <row r="8" spans="1:7" s="109" customFormat="1" ht="24.75" hidden="1" customHeight="1">
      <c r="A8" s="110" t="s">
        <v>220</v>
      </c>
      <c r="B8" s="106"/>
      <c r="C8" s="246"/>
      <c r="D8" s="245"/>
      <c r="E8" s="107"/>
      <c r="F8" s="107">
        <f t="shared" ref="F8:F68" si="0">E8-D8</f>
        <v>0</v>
      </c>
      <c r="G8" s="119" t="e">
        <f t="shared" ref="G8:G68" si="1">(E8/D8)*100</f>
        <v>#DIV/0!</v>
      </c>
    </row>
    <row r="9" spans="1:7" s="109" customFormat="1" ht="23.25" customHeight="1">
      <c r="A9" s="110" t="s">
        <v>221</v>
      </c>
      <c r="B9" s="106"/>
      <c r="C9" s="108">
        <v>-2</v>
      </c>
      <c r="D9" s="107"/>
      <c r="E9" s="107"/>
      <c r="F9" s="107">
        <f t="shared" si="0"/>
        <v>0</v>
      </c>
      <c r="G9" s="262" t="e">
        <f t="shared" si="1"/>
        <v>#DIV/0!</v>
      </c>
    </row>
    <row r="10" spans="1:7" s="109" customFormat="1" ht="24.75" hidden="1" customHeight="1">
      <c r="A10" s="105" t="s">
        <v>222</v>
      </c>
      <c r="B10" s="106"/>
      <c r="C10" s="246"/>
      <c r="D10" s="107"/>
      <c r="E10" s="107"/>
      <c r="F10" s="107">
        <f t="shared" si="0"/>
        <v>0</v>
      </c>
      <c r="G10" s="262" t="e">
        <f t="shared" si="1"/>
        <v>#DIV/0!</v>
      </c>
    </row>
    <row r="11" spans="1:7" s="109" customFormat="1" ht="24.75" hidden="1" customHeight="1">
      <c r="A11" s="105" t="s">
        <v>223</v>
      </c>
      <c r="B11" s="106"/>
      <c r="C11" s="247"/>
      <c r="D11" s="107"/>
      <c r="E11" s="107"/>
      <c r="F11" s="107">
        <f t="shared" si="0"/>
        <v>0</v>
      </c>
      <c r="G11" s="262" t="e">
        <f t="shared" si="1"/>
        <v>#DIV/0!</v>
      </c>
    </row>
    <row r="12" spans="1:7" s="109" customFormat="1" ht="24.75" customHeight="1">
      <c r="A12" s="105" t="s">
        <v>224</v>
      </c>
      <c r="B12" s="106"/>
      <c r="C12" s="108">
        <v>-5</v>
      </c>
      <c r="D12" s="107"/>
      <c r="E12" s="107"/>
      <c r="F12" s="107">
        <f t="shared" si="0"/>
        <v>0</v>
      </c>
      <c r="G12" s="262" t="e">
        <f t="shared" si="1"/>
        <v>#DIV/0!</v>
      </c>
    </row>
    <row r="13" spans="1:7" s="109" customFormat="1" ht="24.75" customHeight="1">
      <c r="A13" s="105" t="s">
        <v>225</v>
      </c>
      <c r="B13" s="106"/>
      <c r="C13" s="108">
        <v>-20</v>
      </c>
      <c r="D13" s="107">
        <v>-14</v>
      </c>
      <c r="E13" s="107">
        <v>-2</v>
      </c>
      <c r="F13" s="107">
        <f t="shared" si="0"/>
        <v>12</v>
      </c>
      <c r="G13" s="119">
        <f t="shared" si="1"/>
        <v>14.285714285714285</v>
      </c>
    </row>
    <row r="14" spans="1:7" s="109" customFormat="1" ht="21.75" customHeight="1">
      <c r="A14" s="110" t="s">
        <v>226</v>
      </c>
      <c r="B14" s="106"/>
      <c r="C14" s="108">
        <v>-4</v>
      </c>
      <c r="D14" s="107">
        <v>-5</v>
      </c>
      <c r="E14" s="107">
        <v>-4</v>
      </c>
      <c r="F14" s="107">
        <f t="shared" si="0"/>
        <v>1</v>
      </c>
      <c r="G14" s="119">
        <f t="shared" si="1"/>
        <v>80</v>
      </c>
    </row>
    <row r="15" spans="1:7" s="109" customFormat="1" ht="21.75" customHeight="1">
      <c r="A15" s="110" t="s">
        <v>292</v>
      </c>
      <c r="B15" s="106"/>
      <c r="C15" s="134">
        <v>-12</v>
      </c>
      <c r="D15" s="107">
        <v>-20</v>
      </c>
      <c r="E15" s="107"/>
      <c r="F15" s="107">
        <f t="shared" si="0"/>
        <v>20</v>
      </c>
      <c r="G15" s="119">
        <f t="shared" si="1"/>
        <v>0</v>
      </c>
    </row>
    <row r="16" spans="1:7" s="109" customFormat="1" ht="24.75" customHeight="1">
      <c r="A16" s="110" t="s">
        <v>227</v>
      </c>
      <c r="B16" s="106"/>
      <c r="C16" s="209">
        <v>-2</v>
      </c>
      <c r="D16" s="107">
        <v>-4</v>
      </c>
      <c r="E16" s="107"/>
      <c r="F16" s="107">
        <f t="shared" si="0"/>
        <v>4</v>
      </c>
      <c r="G16" s="119">
        <f t="shared" si="1"/>
        <v>0</v>
      </c>
    </row>
    <row r="17" spans="1:10" s="109" customFormat="1" ht="24.75" customHeight="1">
      <c r="A17" s="110" t="s">
        <v>228</v>
      </c>
      <c r="B17" s="106"/>
      <c r="C17" s="210">
        <v>-48</v>
      </c>
      <c r="D17" s="107">
        <v>-50</v>
      </c>
      <c r="E17" s="107">
        <v>-33</v>
      </c>
      <c r="F17" s="107">
        <f t="shared" si="0"/>
        <v>17</v>
      </c>
      <c r="G17" s="119">
        <f t="shared" si="1"/>
        <v>66</v>
      </c>
    </row>
    <row r="18" spans="1:10" s="109" customFormat="1" ht="24" customHeight="1">
      <c r="A18" s="110" t="s">
        <v>229</v>
      </c>
      <c r="B18" s="106"/>
      <c r="C18" s="134">
        <v>-2</v>
      </c>
      <c r="D18" s="107">
        <v>-3</v>
      </c>
      <c r="E18" s="107">
        <v>-3</v>
      </c>
      <c r="F18" s="107">
        <f t="shared" si="0"/>
        <v>0</v>
      </c>
      <c r="G18" s="119">
        <f t="shared" si="1"/>
        <v>100</v>
      </c>
    </row>
    <row r="19" spans="1:10" s="109" customFormat="1" ht="27" customHeight="1">
      <c r="A19" s="110" t="s">
        <v>230</v>
      </c>
      <c r="B19" s="106"/>
      <c r="C19" s="134">
        <v>-64</v>
      </c>
      <c r="D19" s="107">
        <v>-51</v>
      </c>
      <c r="E19" s="107"/>
      <c r="F19" s="107">
        <f t="shared" si="0"/>
        <v>51</v>
      </c>
      <c r="G19" s="119">
        <f t="shared" si="1"/>
        <v>0</v>
      </c>
      <c r="J19" s="109" t="s">
        <v>231</v>
      </c>
    </row>
    <row r="20" spans="1:10" s="109" customFormat="1" ht="24.75" customHeight="1">
      <c r="A20" s="110" t="s">
        <v>232</v>
      </c>
      <c r="B20" s="106"/>
      <c r="C20" s="134">
        <v>-1604</v>
      </c>
      <c r="D20" s="107">
        <v>-1500</v>
      </c>
      <c r="E20" s="107">
        <v>-1417</v>
      </c>
      <c r="F20" s="107">
        <f t="shared" si="0"/>
        <v>83</v>
      </c>
      <c r="G20" s="119">
        <f t="shared" si="1"/>
        <v>94.466666666666669</v>
      </c>
    </row>
    <row r="21" spans="1:10" s="109" customFormat="1" ht="24.75" customHeight="1">
      <c r="A21" s="110" t="s">
        <v>233</v>
      </c>
      <c r="B21" s="106"/>
      <c r="C21" s="134">
        <v>-7</v>
      </c>
      <c r="D21" s="107">
        <v>-8</v>
      </c>
      <c r="E21" s="107">
        <v>-7</v>
      </c>
      <c r="F21" s="107">
        <f t="shared" si="0"/>
        <v>1</v>
      </c>
      <c r="G21" s="119">
        <f t="shared" si="1"/>
        <v>87.5</v>
      </c>
    </row>
    <row r="22" spans="1:10" s="109" customFormat="1" ht="24.75" customHeight="1">
      <c r="A22" s="110" t="s">
        <v>234</v>
      </c>
      <c r="B22" s="106"/>
      <c r="C22" s="134">
        <v>-14</v>
      </c>
      <c r="D22" s="107">
        <v>-4</v>
      </c>
      <c r="E22" s="107"/>
      <c r="F22" s="107">
        <f t="shared" si="0"/>
        <v>4</v>
      </c>
      <c r="G22" s="119">
        <f t="shared" si="1"/>
        <v>0</v>
      </c>
    </row>
    <row r="23" spans="1:10" s="109" customFormat="1" ht="27.75" customHeight="1">
      <c r="A23" s="110" t="s">
        <v>235</v>
      </c>
      <c r="B23" s="106"/>
      <c r="C23" s="134">
        <v>-8</v>
      </c>
      <c r="D23" s="107">
        <v>-12</v>
      </c>
      <c r="E23" s="107">
        <v>-7</v>
      </c>
      <c r="F23" s="107">
        <f t="shared" si="0"/>
        <v>5</v>
      </c>
      <c r="G23" s="119">
        <f t="shared" si="1"/>
        <v>58.333333333333336</v>
      </c>
    </row>
    <row r="24" spans="1:10" s="109" customFormat="1" ht="27.75" customHeight="1">
      <c r="A24" s="110" t="s">
        <v>236</v>
      </c>
      <c r="B24" s="106"/>
      <c r="C24" s="134">
        <v>-25</v>
      </c>
      <c r="D24" s="107"/>
      <c r="E24" s="107"/>
      <c r="F24" s="107">
        <f t="shared" si="0"/>
        <v>0</v>
      </c>
      <c r="G24" s="262" t="e">
        <f t="shared" si="1"/>
        <v>#DIV/0!</v>
      </c>
    </row>
    <row r="25" spans="1:10" s="109" customFormat="1" ht="27.75" hidden="1" customHeight="1">
      <c r="A25" s="110" t="s">
        <v>237</v>
      </c>
      <c r="B25" s="106"/>
      <c r="C25" s="248"/>
      <c r="D25" s="245"/>
      <c r="E25" s="107"/>
      <c r="F25" s="107">
        <f t="shared" si="0"/>
        <v>0</v>
      </c>
      <c r="G25" s="262" t="e">
        <f t="shared" si="1"/>
        <v>#DIV/0!</v>
      </c>
    </row>
    <row r="26" spans="1:10" s="109" customFormat="1" ht="27.75" customHeight="1">
      <c r="A26" s="110" t="s">
        <v>238</v>
      </c>
      <c r="B26" s="106"/>
      <c r="C26" s="134">
        <v>-3</v>
      </c>
      <c r="D26" s="107">
        <v>-3</v>
      </c>
      <c r="E26" s="107"/>
      <c r="F26" s="107">
        <f t="shared" si="0"/>
        <v>3</v>
      </c>
      <c r="G26" s="119">
        <f t="shared" si="1"/>
        <v>0</v>
      </c>
    </row>
    <row r="27" spans="1:10" s="109" customFormat="1" ht="27.75" customHeight="1">
      <c r="A27" s="110" t="s">
        <v>239</v>
      </c>
      <c r="B27" s="106"/>
      <c r="C27" s="134">
        <v>-22</v>
      </c>
      <c r="D27" s="107">
        <v>-45</v>
      </c>
      <c r="E27" s="107"/>
      <c r="F27" s="107">
        <f t="shared" si="0"/>
        <v>45</v>
      </c>
      <c r="G27" s="119">
        <f t="shared" si="1"/>
        <v>0</v>
      </c>
    </row>
    <row r="28" spans="1:10" s="109" customFormat="1" ht="27.75" customHeight="1">
      <c r="A28" s="110" t="s">
        <v>240</v>
      </c>
      <c r="B28" s="106"/>
      <c r="C28" s="134">
        <v>-3</v>
      </c>
      <c r="D28" s="107">
        <v>-6</v>
      </c>
      <c r="E28" s="107">
        <v>-8</v>
      </c>
      <c r="F28" s="107">
        <f t="shared" si="0"/>
        <v>-2</v>
      </c>
      <c r="G28" s="119">
        <f t="shared" si="1"/>
        <v>133.33333333333331</v>
      </c>
    </row>
    <row r="29" spans="1:10" s="109" customFormat="1" ht="24.75" customHeight="1">
      <c r="A29" s="110" t="s">
        <v>241</v>
      </c>
      <c r="B29" s="106"/>
      <c r="C29" s="134">
        <v>-174</v>
      </c>
      <c r="D29" s="107">
        <v>-105</v>
      </c>
      <c r="E29" s="107">
        <v>-144</v>
      </c>
      <c r="F29" s="107">
        <f t="shared" si="0"/>
        <v>-39</v>
      </c>
      <c r="G29" s="119">
        <f t="shared" si="1"/>
        <v>137.14285714285714</v>
      </c>
    </row>
    <row r="30" spans="1:10" s="109" customFormat="1" ht="27" hidden="1" customHeight="1">
      <c r="A30" s="110" t="s">
        <v>242</v>
      </c>
      <c r="B30" s="106"/>
      <c r="C30" s="248"/>
      <c r="D30" s="245"/>
      <c r="E30" s="107"/>
      <c r="F30" s="107">
        <f t="shared" si="0"/>
        <v>0</v>
      </c>
      <c r="G30" s="262" t="e">
        <f t="shared" si="1"/>
        <v>#DIV/0!</v>
      </c>
    </row>
    <row r="31" spans="1:10" s="109" customFormat="1" ht="24" customHeight="1">
      <c r="A31" s="110" t="s">
        <v>243</v>
      </c>
      <c r="B31" s="106"/>
      <c r="C31" s="134">
        <v>-5</v>
      </c>
      <c r="D31" s="107">
        <v>-4</v>
      </c>
      <c r="E31" s="107">
        <v>-4</v>
      </c>
      <c r="F31" s="107">
        <f t="shared" si="0"/>
        <v>0</v>
      </c>
      <c r="G31" s="119">
        <f t="shared" si="1"/>
        <v>100</v>
      </c>
    </row>
    <row r="32" spans="1:10" s="109" customFormat="1" ht="21" customHeight="1">
      <c r="A32" s="110" t="s">
        <v>244</v>
      </c>
      <c r="B32" s="106"/>
      <c r="C32" s="134">
        <v>-6</v>
      </c>
      <c r="D32" s="211">
        <v>-4</v>
      </c>
      <c r="E32" s="107"/>
      <c r="F32" s="107">
        <f t="shared" si="0"/>
        <v>4</v>
      </c>
      <c r="G32" s="119">
        <f t="shared" si="1"/>
        <v>0</v>
      </c>
    </row>
    <row r="33" spans="1:7" s="109" customFormat="1" ht="20.25" hidden="1" customHeight="1">
      <c r="A33" s="110" t="s">
        <v>245</v>
      </c>
      <c r="B33" s="106"/>
      <c r="C33" s="248"/>
      <c r="D33" s="245"/>
      <c r="E33" s="107"/>
      <c r="F33" s="107">
        <f t="shared" si="0"/>
        <v>0</v>
      </c>
      <c r="G33" s="262" t="e">
        <f t="shared" si="1"/>
        <v>#DIV/0!</v>
      </c>
    </row>
    <row r="34" spans="1:7" s="109" customFormat="1" ht="24.75" customHeight="1">
      <c r="A34" s="110" t="s">
        <v>246</v>
      </c>
      <c r="B34" s="106"/>
      <c r="C34" s="134">
        <v>-4</v>
      </c>
      <c r="D34" s="107">
        <v>-4</v>
      </c>
      <c r="E34" s="107">
        <v>-3</v>
      </c>
      <c r="F34" s="107">
        <f t="shared" si="0"/>
        <v>1</v>
      </c>
      <c r="G34" s="119">
        <f t="shared" si="1"/>
        <v>75</v>
      </c>
    </row>
    <row r="35" spans="1:7" s="109" customFormat="1" ht="24.75" customHeight="1">
      <c r="A35" s="110" t="s">
        <v>271</v>
      </c>
      <c r="B35" s="106"/>
      <c r="C35" s="134"/>
      <c r="D35" s="107"/>
      <c r="E35" s="107">
        <v>-6</v>
      </c>
      <c r="F35" s="107">
        <f t="shared" si="0"/>
        <v>-6</v>
      </c>
      <c r="G35" s="262" t="e">
        <f t="shared" si="1"/>
        <v>#DIV/0!</v>
      </c>
    </row>
    <row r="36" spans="1:7" s="109" customFormat="1" ht="24.75" customHeight="1">
      <c r="A36" s="110" t="s">
        <v>247</v>
      </c>
      <c r="B36" s="106"/>
      <c r="C36" s="108">
        <v>-3</v>
      </c>
      <c r="D36" s="107">
        <v>-2</v>
      </c>
      <c r="E36" s="107"/>
      <c r="F36" s="107">
        <f t="shared" si="0"/>
        <v>2</v>
      </c>
      <c r="G36" s="119">
        <f t="shared" si="1"/>
        <v>0</v>
      </c>
    </row>
    <row r="37" spans="1:7" s="109" customFormat="1" ht="24.75" customHeight="1">
      <c r="A37" s="110" t="s">
        <v>248</v>
      </c>
      <c r="B37" s="111"/>
      <c r="C37" s="134">
        <v>-34</v>
      </c>
      <c r="D37" s="107">
        <v>-50</v>
      </c>
      <c r="E37" s="107">
        <v>-28</v>
      </c>
      <c r="F37" s="107">
        <f t="shared" si="0"/>
        <v>22</v>
      </c>
      <c r="G37" s="119">
        <f t="shared" si="1"/>
        <v>56.000000000000007</v>
      </c>
    </row>
    <row r="38" spans="1:7" s="113" customFormat="1" ht="31.5" customHeight="1">
      <c r="A38" s="102" t="s">
        <v>187</v>
      </c>
      <c r="B38" s="112">
        <v>1049</v>
      </c>
      <c r="C38" s="104">
        <f>SUM(C39:C47)</f>
        <v>-83</v>
      </c>
      <c r="D38" s="104">
        <f>SUM(D39:D47)</f>
        <v>-49</v>
      </c>
      <c r="E38" s="104">
        <f>SUM(E39:E47)</f>
        <v>-37</v>
      </c>
      <c r="F38" s="104">
        <f t="shared" si="0"/>
        <v>12</v>
      </c>
      <c r="G38" s="13">
        <f t="shared" si="1"/>
        <v>75.510204081632651</v>
      </c>
    </row>
    <row r="39" spans="1:7" s="116" customFormat="1" ht="22.5" hidden="1" customHeight="1">
      <c r="A39" s="114" t="s">
        <v>246</v>
      </c>
      <c r="B39" s="115"/>
      <c r="C39" s="134"/>
      <c r="D39" s="107"/>
      <c r="E39" s="107"/>
      <c r="F39" s="108">
        <f t="shared" si="0"/>
        <v>0</v>
      </c>
      <c r="G39" s="14" t="e">
        <f t="shared" si="1"/>
        <v>#DIV/0!</v>
      </c>
    </row>
    <row r="40" spans="1:7" s="116" customFormat="1" ht="22.5" customHeight="1">
      <c r="A40" s="114" t="s">
        <v>247</v>
      </c>
      <c r="B40" s="115"/>
      <c r="C40" s="134">
        <v>-3</v>
      </c>
      <c r="D40" s="107">
        <v>-3</v>
      </c>
      <c r="E40" s="107">
        <v>-3</v>
      </c>
      <c r="F40" s="107">
        <f t="shared" si="0"/>
        <v>0</v>
      </c>
      <c r="G40" s="119">
        <f t="shared" si="1"/>
        <v>100</v>
      </c>
    </row>
    <row r="41" spans="1:7" s="116" customFormat="1" ht="32.25" customHeight="1">
      <c r="A41" s="114" t="s">
        <v>249</v>
      </c>
      <c r="B41" s="115"/>
      <c r="C41" s="134">
        <v>-2</v>
      </c>
      <c r="D41" s="107"/>
      <c r="E41" s="107">
        <v>-3</v>
      </c>
      <c r="F41" s="107">
        <f t="shared" si="0"/>
        <v>-3</v>
      </c>
      <c r="G41" s="262" t="e">
        <f t="shared" si="1"/>
        <v>#DIV/0!</v>
      </c>
    </row>
    <row r="42" spans="1:7" s="116" customFormat="1" ht="21.75" customHeight="1">
      <c r="A42" s="114" t="s">
        <v>291</v>
      </c>
      <c r="B42" s="115"/>
      <c r="C42" s="134">
        <v>-2</v>
      </c>
      <c r="D42" s="107"/>
      <c r="E42" s="107">
        <v>-1</v>
      </c>
      <c r="F42" s="107">
        <f t="shared" si="0"/>
        <v>-1</v>
      </c>
      <c r="G42" s="262" t="e">
        <f t="shared" si="1"/>
        <v>#DIV/0!</v>
      </c>
    </row>
    <row r="43" spans="1:7" s="116" customFormat="1" ht="22.5" customHeight="1">
      <c r="A43" s="114" t="s">
        <v>250</v>
      </c>
      <c r="B43" s="115"/>
      <c r="C43" s="134">
        <v>-5</v>
      </c>
      <c r="D43" s="107">
        <v>-4</v>
      </c>
      <c r="E43" s="107">
        <v>-7</v>
      </c>
      <c r="F43" s="107">
        <f t="shared" si="0"/>
        <v>-3</v>
      </c>
      <c r="G43" s="119">
        <f t="shared" si="1"/>
        <v>175</v>
      </c>
    </row>
    <row r="44" spans="1:7" s="116" customFormat="1" ht="15.75" hidden="1" customHeight="1">
      <c r="A44" s="117" t="s">
        <v>251</v>
      </c>
      <c r="B44" s="115"/>
      <c r="C44" s="134"/>
      <c r="D44" s="107"/>
      <c r="E44" s="107"/>
      <c r="F44" s="107">
        <f t="shared" si="0"/>
        <v>0</v>
      </c>
      <c r="G44" s="262" t="e">
        <f t="shared" si="1"/>
        <v>#DIV/0!</v>
      </c>
    </row>
    <row r="45" spans="1:7" s="116" customFormat="1" ht="12.75" hidden="1" customHeight="1">
      <c r="A45" s="117" t="s">
        <v>252</v>
      </c>
      <c r="B45" s="115"/>
      <c r="C45" s="134"/>
      <c r="D45" s="107"/>
      <c r="E45" s="107"/>
      <c r="F45" s="107">
        <f t="shared" si="0"/>
        <v>0</v>
      </c>
      <c r="G45" s="262" t="e">
        <f t="shared" si="1"/>
        <v>#DIV/0!</v>
      </c>
    </row>
    <row r="46" spans="1:7" s="116" customFormat="1" ht="22.5" customHeight="1">
      <c r="A46" s="117" t="s">
        <v>253</v>
      </c>
      <c r="B46" s="115"/>
      <c r="C46" s="134">
        <v>-2</v>
      </c>
      <c r="D46" s="107">
        <v>-2</v>
      </c>
      <c r="E46" s="107">
        <v>-1</v>
      </c>
      <c r="F46" s="107">
        <f t="shared" si="0"/>
        <v>1</v>
      </c>
      <c r="G46" s="119">
        <f t="shared" si="1"/>
        <v>50</v>
      </c>
    </row>
    <row r="47" spans="1:7" s="116" customFormat="1" ht="22.5" customHeight="1">
      <c r="A47" s="114" t="s">
        <v>254</v>
      </c>
      <c r="B47" s="115"/>
      <c r="C47" s="134">
        <v>-69</v>
      </c>
      <c r="D47" s="107">
        <v>-40</v>
      </c>
      <c r="E47" s="107">
        <v>-22</v>
      </c>
      <c r="F47" s="107">
        <f t="shared" si="0"/>
        <v>18</v>
      </c>
      <c r="G47" s="119">
        <f t="shared" si="1"/>
        <v>55.000000000000007</v>
      </c>
    </row>
    <row r="48" spans="1:7" s="113" customFormat="1" ht="29.25" customHeight="1">
      <c r="A48" s="102" t="s">
        <v>123</v>
      </c>
      <c r="B48" s="112">
        <v>1073</v>
      </c>
      <c r="C48" s="104">
        <f>SUM(C49:C55)</f>
        <v>175</v>
      </c>
      <c r="D48" s="104">
        <f>SUM(D49:D55)</f>
        <v>493</v>
      </c>
      <c r="E48" s="104">
        <f>SUM(E49:E55)</f>
        <v>180</v>
      </c>
      <c r="F48" s="104">
        <f t="shared" si="0"/>
        <v>-313</v>
      </c>
      <c r="G48" s="13">
        <f t="shared" si="1"/>
        <v>36.511156186612574</v>
      </c>
    </row>
    <row r="49" spans="1:8" s="116" customFormat="1" ht="24.75" customHeight="1">
      <c r="A49" s="118" t="s">
        <v>255</v>
      </c>
      <c r="B49" s="115"/>
      <c r="C49" s="134"/>
      <c r="D49" s="107"/>
      <c r="E49" s="107">
        <v>17</v>
      </c>
      <c r="F49" s="107">
        <f t="shared" si="0"/>
        <v>17</v>
      </c>
      <c r="G49" s="262" t="e">
        <f t="shared" si="1"/>
        <v>#DIV/0!</v>
      </c>
    </row>
    <row r="50" spans="1:8" s="116" customFormat="1" ht="22.5" customHeight="1">
      <c r="A50" s="118" t="s">
        <v>256</v>
      </c>
      <c r="B50" s="115"/>
      <c r="C50" s="134">
        <v>90</v>
      </c>
      <c r="D50" s="107">
        <v>80</v>
      </c>
      <c r="E50" s="107">
        <v>159</v>
      </c>
      <c r="F50" s="107">
        <f t="shared" si="0"/>
        <v>79</v>
      </c>
      <c r="G50" s="119">
        <f t="shared" si="1"/>
        <v>198.75</v>
      </c>
    </row>
    <row r="51" spans="1:8" s="116" customFormat="1" ht="18.75" customHeight="1">
      <c r="A51" s="118" t="s">
        <v>257</v>
      </c>
      <c r="B51" s="115"/>
      <c r="C51" s="134">
        <v>16</v>
      </c>
      <c r="D51" s="107"/>
      <c r="E51" s="107"/>
      <c r="F51" s="107">
        <f t="shared" si="0"/>
        <v>0</v>
      </c>
      <c r="G51" s="262" t="e">
        <f t="shared" si="1"/>
        <v>#DIV/0!</v>
      </c>
    </row>
    <row r="52" spans="1:8" s="116" customFormat="1" ht="21" hidden="1" customHeight="1">
      <c r="A52" s="118" t="s">
        <v>258</v>
      </c>
      <c r="B52" s="115"/>
      <c r="C52" s="212"/>
      <c r="D52" s="107"/>
      <c r="E52" s="107"/>
      <c r="F52" s="107">
        <f t="shared" si="0"/>
        <v>0</v>
      </c>
      <c r="G52" s="262" t="e">
        <f t="shared" si="1"/>
        <v>#DIV/0!</v>
      </c>
    </row>
    <row r="53" spans="1:8" s="116" customFormat="1" ht="19.5" customHeight="1">
      <c r="A53" s="118" t="s">
        <v>318</v>
      </c>
      <c r="B53" s="115"/>
      <c r="C53" s="212"/>
      <c r="D53" s="107"/>
      <c r="E53" s="107">
        <v>4</v>
      </c>
      <c r="F53" s="107">
        <f t="shared" si="0"/>
        <v>4</v>
      </c>
      <c r="G53" s="262" t="e">
        <f t="shared" si="1"/>
        <v>#DIV/0!</v>
      </c>
    </row>
    <row r="54" spans="1:8" s="116" customFormat="1" ht="21" customHeight="1">
      <c r="A54" s="118" t="s">
        <v>259</v>
      </c>
      <c r="B54" s="115"/>
      <c r="C54" s="212"/>
      <c r="D54" s="107">
        <v>13</v>
      </c>
      <c r="E54" s="107"/>
      <c r="F54" s="107">
        <f t="shared" si="0"/>
        <v>-13</v>
      </c>
      <c r="G54" s="119">
        <f t="shared" si="1"/>
        <v>0</v>
      </c>
    </row>
    <row r="55" spans="1:8" s="116" customFormat="1" ht="22.5" customHeight="1">
      <c r="A55" s="118" t="s">
        <v>260</v>
      </c>
      <c r="B55" s="115"/>
      <c r="C55" s="107">
        <v>69</v>
      </c>
      <c r="D55" s="107">
        <v>400</v>
      </c>
      <c r="E55" s="107"/>
      <c r="F55" s="107">
        <f t="shared" si="0"/>
        <v>-400</v>
      </c>
      <c r="G55" s="119">
        <f t="shared" si="1"/>
        <v>0</v>
      </c>
    </row>
    <row r="56" spans="1:8" s="113" customFormat="1" ht="30" customHeight="1">
      <c r="A56" s="102" t="s">
        <v>188</v>
      </c>
      <c r="B56" s="112">
        <v>1086</v>
      </c>
      <c r="C56" s="104">
        <f>SUM(C57:C65)</f>
        <v>-85</v>
      </c>
      <c r="D56" s="104">
        <f>SUM(D57:D65)</f>
        <v>-52</v>
      </c>
      <c r="E56" s="104">
        <f>SUM(E57:E65)</f>
        <v>-123</v>
      </c>
      <c r="F56" s="104">
        <f t="shared" si="0"/>
        <v>-71</v>
      </c>
      <c r="G56" s="13">
        <f t="shared" si="1"/>
        <v>236.53846153846155</v>
      </c>
    </row>
    <row r="57" spans="1:8" s="116" customFormat="1" ht="33" customHeight="1">
      <c r="A57" s="120" t="s">
        <v>293</v>
      </c>
      <c r="B57" s="115"/>
      <c r="C57" s="107">
        <v>-4</v>
      </c>
      <c r="D57" s="107">
        <v>-2</v>
      </c>
      <c r="E57" s="107"/>
      <c r="F57" s="107">
        <f t="shared" si="0"/>
        <v>2</v>
      </c>
      <c r="G57" s="119">
        <f t="shared" si="1"/>
        <v>0</v>
      </c>
      <c r="H57" s="249"/>
    </row>
    <row r="58" spans="1:8" s="116" customFormat="1" ht="21" customHeight="1">
      <c r="A58" s="114" t="s">
        <v>327</v>
      </c>
      <c r="B58" s="115"/>
      <c r="C58" s="107"/>
      <c r="D58" s="119"/>
      <c r="E58" s="107">
        <v>-8</v>
      </c>
      <c r="F58" s="107">
        <f t="shared" si="0"/>
        <v>-8</v>
      </c>
      <c r="G58" s="262" t="e">
        <f t="shared" si="1"/>
        <v>#DIV/0!</v>
      </c>
    </row>
    <row r="59" spans="1:8" s="116" customFormat="1" ht="32.25" customHeight="1">
      <c r="A59" s="120" t="s">
        <v>261</v>
      </c>
      <c r="B59" s="115"/>
      <c r="C59" s="107">
        <v>-16</v>
      </c>
      <c r="D59" s="119"/>
      <c r="E59" s="107">
        <v>-35</v>
      </c>
      <c r="F59" s="107">
        <f t="shared" si="0"/>
        <v>-35</v>
      </c>
      <c r="G59" s="262" t="e">
        <f t="shared" si="1"/>
        <v>#DIV/0!</v>
      </c>
    </row>
    <row r="60" spans="1:8" s="116" customFormat="1" ht="22.5" customHeight="1">
      <c r="A60" s="120" t="s">
        <v>262</v>
      </c>
      <c r="B60" s="115"/>
      <c r="C60" s="107">
        <v>-8</v>
      </c>
      <c r="D60" s="119"/>
      <c r="E60" s="107">
        <v>-23</v>
      </c>
      <c r="F60" s="107">
        <f t="shared" si="0"/>
        <v>-23</v>
      </c>
      <c r="G60" s="262" t="e">
        <f t="shared" si="1"/>
        <v>#DIV/0!</v>
      </c>
    </row>
    <row r="61" spans="1:8" s="116" customFormat="1" ht="22.5" customHeight="1">
      <c r="A61" s="114" t="s">
        <v>263</v>
      </c>
      <c r="B61" s="115"/>
      <c r="C61" s="107">
        <v>-11</v>
      </c>
      <c r="D61" s="107">
        <v>-12</v>
      </c>
      <c r="E61" s="107">
        <v>-8</v>
      </c>
      <c r="F61" s="107">
        <f t="shared" si="0"/>
        <v>4</v>
      </c>
      <c r="G61" s="119">
        <f t="shared" si="1"/>
        <v>66.666666666666657</v>
      </c>
    </row>
    <row r="62" spans="1:8" s="116" customFormat="1" ht="22.5" customHeight="1">
      <c r="A62" s="114" t="s">
        <v>264</v>
      </c>
      <c r="B62" s="115"/>
      <c r="C62" s="107">
        <v>-36</v>
      </c>
      <c r="D62" s="107">
        <v>-36</v>
      </c>
      <c r="E62" s="107">
        <v>-37</v>
      </c>
      <c r="F62" s="107">
        <f t="shared" si="0"/>
        <v>-1</v>
      </c>
      <c r="G62" s="119">
        <f t="shared" si="1"/>
        <v>102.77777777777777</v>
      </c>
    </row>
    <row r="63" spans="1:8" s="116" customFormat="1" ht="22.5" customHeight="1">
      <c r="A63" s="120" t="s">
        <v>265</v>
      </c>
      <c r="B63" s="115"/>
      <c r="C63" s="107">
        <v>-2</v>
      </c>
      <c r="D63" s="107">
        <v>-2</v>
      </c>
      <c r="E63" s="107">
        <v>-6</v>
      </c>
      <c r="F63" s="107">
        <f t="shared" si="0"/>
        <v>-4</v>
      </c>
      <c r="G63" s="119">
        <f t="shared" si="1"/>
        <v>300</v>
      </c>
    </row>
    <row r="64" spans="1:8" s="116" customFormat="1" ht="22.5" customHeight="1">
      <c r="A64" s="120" t="s">
        <v>325</v>
      </c>
      <c r="B64" s="115"/>
      <c r="C64" s="107"/>
      <c r="D64" s="107"/>
      <c r="E64" s="107">
        <v>-6</v>
      </c>
      <c r="F64" s="107">
        <f t="shared" si="0"/>
        <v>-6</v>
      </c>
      <c r="G64" s="262" t="e">
        <f t="shared" si="1"/>
        <v>#DIV/0!</v>
      </c>
    </row>
    <row r="65" spans="1:8" s="116" customFormat="1" ht="22.5" customHeight="1">
      <c r="A65" s="114" t="s">
        <v>266</v>
      </c>
      <c r="B65" s="115"/>
      <c r="C65" s="107">
        <v>-8</v>
      </c>
      <c r="D65" s="107"/>
      <c r="E65" s="107"/>
      <c r="F65" s="107">
        <f t="shared" si="0"/>
        <v>0</v>
      </c>
      <c r="G65" s="262" t="e">
        <f t="shared" si="1"/>
        <v>#DIV/0!</v>
      </c>
    </row>
    <row r="66" spans="1:8" s="116" customFormat="1" ht="27" customHeight="1">
      <c r="A66" s="102" t="s">
        <v>309</v>
      </c>
      <c r="B66" s="112">
        <v>1152</v>
      </c>
      <c r="C66" s="104">
        <f>SUM(C67:C68)</f>
        <v>1971</v>
      </c>
      <c r="D66" s="104">
        <f>SUM(D67:D68)</f>
        <v>827</v>
      </c>
      <c r="E66" s="104">
        <f>SUM(E67:E68)</f>
        <v>1996</v>
      </c>
      <c r="F66" s="104">
        <f t="shared" si="0"/>
        <v>1169</v>
      </c>
      <c r="G66" s="13">
        <f t="shared" si="1"/>
        <v>241.35429262394194</v>
      </c>
    </row>
    <row r="67" spans="1:8" s="116" customFormat="1" ht="21" customHeight="1">
      <c r="A67" s="114" t="s">
        <v>255</v>
      </c>
      <c r="B67" s="115"/>
      <c r="C67" s="107">
        <v>22</v>
      </c>
      <c r="D67" s="107"/>
      <c r="E67" s="107"/>
      <c r="F67" s="108">
        <f t="shared" si="0"/>
        <v>0</v>
      </c>
      <c r="G67" s="14" t="e">
        <f t="shared" si="1"/>
        <v>#DIV/0!</v>
      </c>
    </row>
    <row r="68" spans="1:8" s="116" customFormat="1" ht="32.25" customHeight="1">
      <c r="A68" s="114" t="s">
        <v>326</v>
      </c>
      <c r="B68" s="115"/>
      <c r="C68" s="107">
        <v>1949</v>
      </c>
      <c r="D68" s="107">
        <v>827</v>
      </c>
      <c r="E68" s="107">
        <v>1996</v>
      </c>
      <c r="F68" s="107">
        <f t="shared" si="0"/>
        <v>1169</v>
      </c>
      <c r="G68" s="119">
        <f t="shared" si="1"/>
        <v>241.35429262394194</v>
      </c>
    </row>
    <row r="69" spans="1:8" s="109" customFormat="1" ht="42" customHeight="1">
      <c r="A69" s="121"/>
      <c r="B69" s="122"/>
      <c r="C69" s="123"/>
      <c r="D69" s="123"/>
      <c r="E69" s="196"/>
      <c r="F69" s="124"/>
      <c r="G69" s="124"/>
      <c r="H69" s="124"/>
    </row>
    <row r="70" spans="1:8" s="128" customFormat="1" ht="17.25" customHeight="1">
      <c r="A70" s="125" t="s">
        <v>267</v>
      </c>
      <c r="B70" s="126"/>
      <c r="C70" s="271" t="s">
        <v>268</v>
      </c>
      <c r="D70" s="271"/>
      <c r="E70" s="192"/>
      <c r="F70" s="127" t="s">
        <v>269</v>
      </c>
      <c r="H70" s="129"/>
    </row>
    <row r="71" spans="1:8" s="166" customFormat="1" ht="12.75">
      <c r="A71" s="193" t="s">
        <v>179</v>
      </c>
      <c r="C71" s="272" t="s">
        <v>46</v>
      </c>
      <c r="D71" s="272"/>
      <c r="E71" s="193"/>
      <c r="F71" s="193" t="s">
        <v>270</v>
      </c>
      <c r="H71" s="193"/>
    </row>
    <row r="72" spans="1:8">
      <c r="A72" s="130"/>
      <c r="D72" s="131"/>
      <c r="E72" s="132"/>
      <c r="F72" s="132"/>
      <c r="G72" s="132"/>
    </row>
    <row r="73" spans="1:8">
      <c r="A73" s="130"/>
      <c r="D73" s="131"/>
      <c r="E73" s="132"/>
      <c r="F73" s="132"/>
      <c r="G73" s="132"/>
    </row>
    <row r="74" spans="1:8">
      <c r="A74" s="130"/>
      <c r="D74" s="131"/>
      <c r="E74" s="132"/>
      <c r="F74" s="132"/>
      <c r="G74" s="132"/>
    </row>
    <row r="75" spans="1:8">
      <c r="A75" s="130"/>
      <c r="D75" s="131"/>
      <c r="E75" s="132"/>
      <c r="F75" s="132"/>
      <c r="G75" s="132"/>
    </row>
    <row r="76" spans="1:8">
      <c r="A76" s="130"/>
      <c r="D76" s="131"/>
      <c r="E76" s="132"/>
      <c r="F76" s="132"/>
      <c r="G76" s="132"/>
    </row>
    <row r="77" spans="1:8">
      <c r="A77" s="130"/>
      <c r="D77" s="131"/>
      <c r="E77" s="132"/>
      <c r="F77" s="132"/>
      <c r="G77" s="132"/>
    </row>
    <row r="78" spans="1:8">
      <c r="A78" s="130"/>
      <c r="D78" s="131"/>
      <c r="E78" s="132"/>
      <c r="F78" s="132"/>
      <c r="G78" s="132"/>
    </row>
    <row r="79" spans="1:8">
      <c r="A79" s="130"/>
      <c r="D79" s="131"/>
      <c r="E79" s="132"/>
      <c r="F79" s="132"/>
      <c r="G79" s="132"/>
    </row>
    <row r="80" spans="1:8">
      <c r="A80" s="130"/>
      <c r="D80" s="131"/>
      <c r="E80" s="132"/>
      <c r="F80" s="132"/>
      <c r="G80" s="132"/>
    </row>
    <row r="81" spans="1:7">
      <c r="A81" s="130"/>
      <c r="D81" s="131"/>
      <c r="E81" s="132"/>
      <c r="F81" s="132"/>
      <c r="G81" s="132"/>
    </row>
    <row r="82" spans="1:7">
      <c r="A82" s="130"/>
      <c r="D82" s="131"/>
      <c r="E82" s="132"/>
      <c r="F82" s="132"/>
      <c r="G82" s="132"/>
    </row>
    <row r="83" spans="1:7">
      <c r="A83" s="130"/>
      <c r="D83" s="131"/>
      <c r="E83" s="132"/>
      <c r="F83" s="132"/>
      <c r="G83" s="132"/>
    </row>
    <row r="84" spans="1:7">
      <c r="A84" s="130"/>
      <c r="D84" s="131"/>
      <c r="E84" s="132"/>
      <c r="F84" s="132"/>
      <c r="G84" s="132"/>
    </row>
    <row r="85" spans="1:7">
      <c r="A85" s="130"/>
      <c r="D85" s="131"/>
      <c r="E85" s="132"/>
      <c r="F85" s="132"/>
      <c r="G85" s="132"/>
    </row>
    <row r="86" spans="1:7">
      <c r="A86" s="130"/>
      <c r="D86" s="131"/>
      <c r="E86" s="132"/>
      <c r="F86" s="132"/>
      <c r="G86" s="132"/>
    </row>
    <row r="87" spans="1:7">
      <c r="A87" s="130"/>
      <c r="D87" s="131"/>
      <c r="E87" s="132"/>
      <c r="F87" s="132"/>
      <c r="G87" s="132"/>
    </row>
    <row r="88" spans="1:7">
      <c r="A88" s="130"/>
      <c r="D88" s="131"/>
      <c r="E88" s="132"/>
      <c r="F88" s="132"/>
      <c r="G88" s="132"/>
    </row>
    <row r="89" spans="1:7">
      <c r="A89" s="130"/>
      <c r="D89" s="131"/>
      <c r="E89" s="132"/>
      <c r="F89" s="132"/>
      <c r="G89" s="132"/>
    </row>
    <row r="90" spans="1:7">
      <c r="A90" s="130"/>
      <c r="D90" s="131"/>
      <c r="E90" s="132"/>
      <c r="F90" s="132"/>
      <c r="G90" s="132"/>
    </row>
    <row r="91" spans="1:7">
      <c r="A91" s="130"/>
      <c r="D91" s="131"/>
      <c r="E91" s="132"/>
      <c r="F91" s="132"/>
      <c r="G91" s="132"/>
    </row>
    <row r="92" spans="1:7">
      <c r="A92" s="130"/>
      <c r="D92" s="131"/>
      <c r="E92" s="132"/>
      <c r="F92" s="132"/>
      <c r="G92" s="132"/>
    </row>
    <row r="93" spans="1:7">
      <c r="A93" s="130"/>
      <c r="D93" s="131"/>
      <c r="E93" s="132"/>
      <c r="F93" s="132"/>
      <c r="G93" s="132"/>
    </row>
    <row r="94" spans="1:7">
      <c r="A94" s="130"/>
      <c r="D94" s="131"/>
      <c r="E94" s="132"/>
      <c r="F94" s="132"/>
      <c r="G94" s="132"/>
    </row>
    <row r="95" spans="1:7">
      <c r="A95" s="130"/>
      <c r="D95" s="131"/>
      <c r="E95" s="132"/>
      <c r="F95" s="132"/>
      <c r="G95" s="132"/>
    </row>
    <row r="96" spans="1:7">
      <c r="A96" s="130"/>
      <c r="D96" s="131"/>
      <c r="E96" s="132"/>
      <c r="F96" s="132"/>
      <c r="G96" s="132"/>
    </row>
    <row r="97" spans="1:7">
      <c r="A97" s="130"/>
      <c r="D97" s="131"/>
      <c r="E97" s="132"/>
      <c r="F97" s="132"/>
      <c r="G97" s="132"/>
    </row>
    <row r="98" spans="1:7">
      <c r="A98" s="130"/>
      <c r="D98" s="131"/>
      <c r="E98" s="132"/>
      <c r="F98" s="132"/>
      <c r="G98" s="132"/>
    </row>
    <row r="99" spans="1:7">
      <c r="A99" s="130"/>
      <c r="D99" s="131"/>
      <c r="E99" s="132"/>
      <c r="F99" s="132"/>
      <c r="G99" s="132"/>
    </row>
    <row r="100" spans="1:7">
      <c r="A100" s="130"/>
      <c r="D100" s="131"/>
      <c r="E100" s="132"/>
      <c r="F100" s="132"/>
      <c r="G100" s="132"/>
    </row>
    <row r="101" spans="1:7">
      <c r="A101" s="130"/>
      <c r="D101" s="131"/>
      <c r="E101" s="132"/>
      <c r="F101" s="132"/>
      <c r="G101" s="132"/>
    </row>
    <row r="102" spans="1:7">
      <c r="A102" s="130"/>
      <c r="D102" s="131"/>
      <c r="E102" s="132"/>
      <c r="F102" s="132"/>
      <c r="G102" s="132"/>
    </row>
    <row r="103" spans="1:7">
      <c r="A103" s="130"/>
      <c r="D103" s="131"/>
      <c r="E103" s="132"/>
      <c r="F103" s="132"/>
      <c r="G103" s="132"/>
    </row>
    <row r="104" spans="1:7">
      <c r="A104" s="130"/>
      <c r="D104" s="131"/>
      <c r="E104" s="132"/>
      <c r="F104" s="132"/>
      <c r="G104" s="132"/>
    </row>
    <row r="105" spans="1:7">
      <c r="A105" s="130"/>
      <c r="D105" s="131"/>
      <c r="E105" s="132"/>
      <c r="F105" s="132"/>
      <c r="G105" s="132"/>
    </row>
    <row r="106" spans="1:7">
      <c r="A106" s="130"/>
      <c r="D106" s="131"/>
      <c r="E106" s="132"/>
      <c r="F106" s="132"/>
      <c r="G106" s="132"/>
    </row>
    <row r="107" spans="1:7">
      <c r="A107" s="130"/>
      <c r="D107" s="131"/>
      <c r="E107" s="132"/>
      <c r="F107" s="132"/>
      <c r="G107" s="132"/>
    </row>
    <row r="108" spans="1:7">
      <c r="A108" s="130"/>
      <c r="D108" s="131"/>
      <c r="E108" s="132"/>
      <c r="F108" s="132"/>
      <c r="G108" s="132"/>
    </row>
    <row r="109" spans="1:7">
      <c r="A109" s="130"/>
      <c r="D109" s="131"/>
      <c r="E109" s="132"/>
      <c r="F109" s="132"/>
      <c r="G109" s="132"/>
    </row>
    <row r="110" spans="1:7">
      <c r="A110" s="130"/>
      <c r="D110" s="131"/>
      <c r="E110" s="132"/>
      <c r="F110" s="132"/>
      <c r="G110" s="132"/>
    </row>
    <row r="111" spans="1:7">
      <c r="A111" s="130"/>
      <c r="D111" s="131"/>
      <c r="E111" s="132"/>
      <c r="F111" s="132"/>
      <c r="G111" s="132"/>
    </row>
    <row r="112" spans="1:7">
      <c r="A112" s="130"/>
      <c r="D112" s="131"/>
      <c r="E112" s="132"/>
      <c r="F112" s="132"/>
      <c r="G112" s="132"/>
    </row>
    <row r="113" spans="1:7">
      <c r="A113" s="130"/>
      <c r="D113" s="131"/>
      <c r="E113" s="132"/>
      <c r="F113" s="132"/>
      <c r="G113" s="132"/>
    </row>
    <row r="114" spans="1:7">
      <c r="A114" s="130"/>
      <c r="D114" s="131"/>
      <c r="E114" s="132"/>
      <c r="F114" s="132"/>
      <c r="G114" s="132"/>
    </row>
    <row r="115" spans="1:7">
      <c r="A115" s="130"/>
      <c r="D115" s="131"/>
      <c r="E115" s="132"/>
      <c r="F115" s="132"/>
      <c r="G115" s="132"/>
    </row>
    <row r="116" spans="1:7">
      <c r="A116" s="130"/>
      <c r="D116" s="131"/>
      <c r="E116" s="132"/>
      <c r="F116" s="132"/>
      <c r="G116" s="132"/>
    </row>
    <row r="117" spans="1:7">
      <c r="A117" s="130"/>
      <c r="D117" s="131"/>
      <c r="E117" s="132"/>
      <c r="F117" s="132"/>
      <c r="G117" s="132"/>
    </row>
    <row r="118" spans="1:7">
      <c r="A118" s="130"/>
      <c r="D118" s="131"/>
      <c r="E118" s="132"/>
      <c r="F118" s="132"/>
      <c r="G118" s="132"/>
    </row>
    <row r="119" spans="1:7">
      <c r="A119" s="130"/>
      <c r="D119" s="131"/>
      <c r="E119" s="132"/>
      <c r="F119" s="132"/>
      <c r="G119" s="132"/>
    </row>
    <row r="120" spans="1:7">
      <c r="A120" s="130"/>
      <c r="D120" s="131"/>
      <c r="E120" s="132"/>
      <c r="F120" s="132"/>
      <c r="G120" s="132"/>
    </row>
    <row r="121" spans="1:7">
      <c r="A121" s="130"/>
      <c r="D121" s="131"/>
      <c r="E121" s="132"/>
      <c r="F121" s="132"/>
      <c r="G121" s="132"/>
    </row>
    <row r="122" spans="1:7">
      <c r="A122" s="130"/>
      <c r="D122" s="131"/>
      <c r="E122" s="132"/>
      <c r="F122" s="132"/>
      <c r="G122" s="132"/>
    </row>
    <row r="123" spans="1:7">
      <c r="A123" s="130"/>
      <c r="D123" s="131"/>
      <c r="E123" s="132"/>
      <c r="F123" s="132"/>
      <c r="G123" s="132"/>
    </row>
    <row r="124" spans="1:7">
      <c r="A124" s="130"/>
      <c r="D124" s="131"/>
      <c r="E124" s="132"/>
      <c r="F124" s="132"/>
      <c r="G124" s="132"/>
    </row>
    <row r="125" spans="1:7">
      <c r="A125" s="130"/>
      <c r="D125" s="131"/>
      <c r="E125" s="132"/>
      <c r="F125" s="132"/>
      <c r="G125" s="132"/>
    </row>
    <row r="126" spans="1:7">
      <c r="A126" s="130"/>
    </row>
    <row r="127" spans="1:7">
      <c r="A127" s="133"/>
    </row>
    <row r="128" spans="1:7">
      <c r="A128" s="133"/>
    </row>
    <row r="129" spans="1:1">
      <c r="A129" s="133"/>
    </row>
    <row r="130" spans="1:1">
      <c r="A130" s="133"/>
    </row>
    <row r="131" spans="1:1">
      <c r="A131" s="133"/>
    </row>
    <row r="132" spans="1:1">
      <c r="A132" s="133"/>
    </row>
    <row r="133" spans="1:1">
      <c r="A133" s="133"/>
    </row>
    <row r="134" spans="1:1">
      <c r="A134" s="133"/>
    </row>
    <row r="135" spans="1:1">
      <c r="A135" s="133"/>
    </row>
    <row r="136" spans="1:1">
      <c r="A136" s="133"/>
    </row>
    <row r="137" spans="1:1">
      <c r="A137" s="133"/>
    </row>
    <row r="138" spans="1:1">
      <c r="A138" s="133"/>
    </row>
    <row r="139" spans="1:1">
      <c r="A139" s="133"/>
    </row>
    <row r="140" spans="1:1">
      <c r="A140" s="133"/>
    </row>
    <row r="141" spans="1:1">
      <c r="A141" s="133"/>
    </row>
    <row r="142" spans="1:1">
      <c r="A142" s="133"/>
    </row>
    <row r="143" spans="1:1">
      <c r="A143" s="133"/>
    </row>
    <row r="144" spans="1:1">
      <c r="A144" s="133"/>
    </row>
    <row r="145" spans="1:1">
      <c r="A145" s="133"/>
    </row>
    <row r="146" spans="1:1">
      <c r="A146" s="133"/>
    </row>
    <row r="147" spans="1:1">
      <c r="A147" s="133"/>
    </row>
    <row r="148" spans="1:1">
      <c r="A148" s="133"/>
    </row>
    <row r="149" spans="1:1">
      <c r="A149" s="133"/>
    </row>
    <row r="150" spans="1:1">
      <c r="A150" s="133"/>
    </row>
    <row r="151" spans="1:1">
      <c r="A151" s="133"/>
    </row>
    <row r="152" spans="1:1">
      <c r="A152" s="133"/>
    </row>
    <row r="153" spans="1:1">
      <c r="A153" s="133"/>
    </row>
    <row r="154" spans="1:1">
      <c r="A154" s="133"/>
    </row>
    <row r="155" spans="1:1">
      <c r="A155" s="133"/>
    </row>
    <row r="156" spans="1:1">
      <c r="A156" s="133"/>
    </row>
    <row r="157" spans="1:1">
      <c r="A157" s="133"/>
    </row>
    <row r="158" spans="1:1">
      <c r="A158" s="133"/>
    </row>
    <row r="159" spans="1:1">
      <c r="A159" s="133"/>
    </row>
    <row r="160" spans="1:1">
      <c r="A160" s="133"/>
    </row>
    <row r="161" spans="1:1">
      <c r="A161" s="133"/>
    </row>
    <row r="162" spans="1:1">
      <c r="A162" s="133"/>
    </row>
    <row r="163" spans="1:1">
      <c r="A163" s="133"/>
    </row>
    <row r="164" spans="1:1">
      <c r="A164" s="133"/>
    </row>
    <row r="165" spans="1:1">
      <c r="A165" s="133"/>
    </row>
    <row r="166" spans="1:1">
      <c r="A166" s="133"/>
    </row>
    <row r="167" spans="1:1">
      <c r="A167" s="133"/>
    </row>
    <row r="168" spans="1:1">
      <c r="A168" s="133"/>
    </row>
    <row r="169" spans="1:1">
      <c r="A169" s="133"/>
    </row>
    <row r="170" spans="1:1">
      <c r="A170" s="133"/>
    </row>
    <row r="171" spans="1:1">
      <c r="A171" s="133"/>
    </row>
    <row r="172" spans="1:1">
      <c r="A172" s="133"/>
    </row>
    <row r="173" spans="1:1">
      <c r="A173" s="133"/>
    </row>
    <row r="174" spans="1:1">
      <c r="A174" s="133"/>
    </row>
    <row r="175" spans="1:1">
      <c r="A175" s="133"/>
    </row>
    <row r="176" spans="1:1">
      <c r="A176" s="133"/>
    </row>
    <row r="177" spans="1:1">
      <c r="A177" s="133"/>
    </row>
    <row r="178" spans="1:1">
      <c r="A178" s="133"/>
    </row>
    <row r="179" spans="1:1">
      <c r="A179" s="133"/>
    </row>
    <row r="180" spans="1:1">
      <c r="A180" s="133"/>
    </row>
    <row r="181" spans="1:1">
      <c r="A181" s="133"/>
    </row>
    <row r="182" spans="1:1">
      <c r="A182" s="133"/>
    </row>
    <row r="183" spans="1:1">
      <c r="A183" s="133"/>
    </row>
    <row r="184" spans="1:1">
      <c r="A184" s="133"/>
    </row>
    <row r="185" spans="1:1">
      <c r="A185" s="133"/>
    </row>
    <row r="186" spans="1:1">
      <c r="A186" s="133"/>
    </row>
    <row r="187" spans="1:1">
      <c r="A187" s="133"/>
    </row>
    <row r="188" spans="1:1">
      <c r="A188" s="133"/>
    </row>
    <row r="189" spans="1:1">
      <c r="A189" s="133"/>
    </row>
    <row r="190" spans="1:1">
      <c r="A190" s="133"/>
    </row>
    <row r="191" spans="1:1">
      <c r="A191" s="133"/>
    </row>
    <row r="192" spans="1:1">
      <c r="A192" s="133"/>
    </row>
    <row r="193" spans="1:1">
      <c r="A193" s="133"/>
    </row>
    <row r="194" spans="1:1">
      <c r="A194" s="133"/>
    </row>
    <row r="195" spans="1:1">
      <c r="A195" s="133"/>
    </row>
    <row r="196" spans="1:1">
      <c r="A196" s="133"/>
    </row>
    <row r="197" spans="1:1">
      <c r="A197" s="133"/>
    </row>
    <row r="198" spans="1:1">
      <c r="A198" s="133"/>
    </row>
    <row r="199" spans="1:1">
      <c r="A199" s="133"/>
    </row>
    <row r="200" spans="1:1">
      <c r="A200" s="133"/>
    </row>
    <row r="201" spans="1:1">
      <c r="A201" s="133"/>
    </row>
    <row r="202" spans="1:1">
      <c r="A202" s="133"/>
    </row>
    <row r="203" spans="1:1">
      <c r="A203" s="133"/>
    </row>
    <row r="204" spans="1:1">
      <c r="A204" s="133"/>
    </row>
    <row r="205" spans="1:1">
      <c r="A205" s="133"/>
    </row>
    <row r="206" spans="1:1">
      <c r="A206" s="133"/>
    </row>
    <row r="207" spans="1:1">
      <c r="A207" s="133"/>
    </row>
    <row r="208" spans="1:1">
      <c r="A208" s="133"/>
    </row>
    <row r="209" spans="1:1">
      <c r="A209" s="133"/>
    </row>
    <row r="210" spans="1:1">
      <c r="A210" s="133"/>
    </row>
    <row r="211" spans="1:1">
      <c r="A211" s="133"/>
    </row>
    <row r="212" spans="1:1">
      <c r="A212" s="133"/>
    </row>
    <row r="213" spans="1:1">
      <c r="A213" s="133"/>
    </row>
    <row r="214" spans="1:1">
      <c r="A214" s="133"/>
    </row>
    <row r="215" spans="1:1">
      <c r="A215" s="133"/>
    </row>
    <row r="216" spans="1:1">
      <c r="A216" s="133"/>
    </row>
    <row r="217" spans="1:1">
      <c r="A217" s="133"/>
    </row>
    <row r="218" spans="1:1">
      <c r="A218" s="133"/>
    </row>
    <row r="219" spans="1:1">
      <c r="A219" s="133"/>
    </row>
    <row r="220" spans="1:1">
      <c r="A220" s="133"/>
    </row>
    <row r="221" spans="1:1">
      <c r="A221" s="133"/>
    </row>
    <row r="222" spans="1:1">
      <c r="A222" s="133"/>
    </row>
    <row r="223" spans="1:1">
      <c r="A223" s="133"/>
    </row>
    <row r="224" spans="1:1">
      <c r="A224" s="133"/>
    </row>
    <row r="225" spans="1:1">
      <c r="A225" s="133"/>
    </row>
    <row r="226" spans="1:1">
      <c r="A226" s="133"/>
    </row>
    <row r="227" spans="1:1">
      <c r="A227" s="133"/>
    </row>
    <row r="228" spans="1:1">
      <c r="A228" s="133"/>
    </row>
    <row r="229" spans="1:1">
      <c r="A229" s="133"/>
    </row>
    <row r="230" spans="1:1">
      <c r="A230" s="133"/>
    </row>
    <row r="231" spans="1:1">
      <c r="A231" s="133"/>
    </row>
    <row r="232" spans="1:1">
      <c r="A232" s="133"/>
    </row>
    <row r="233" spans="1:1">
      <c r="A233" s="133"/>
    </row>
    <row r="234" spans="1:1">
      <c r="A234" s="133"/>
    </row>
    <row r="235" spans="1:1">
      <c r="A235" s="133"/>
    </row>
    <row r="236" spans="1:1">
      <c r="A236" s="133"/>
    </row>
    <row r="237" spans="1:1">
      <c r="A237" s="133"/>
    </row>
    <row r="238" spans="1:1">
      <c r="A238" s="133"/>
    </row>
    <row r="239" spans="1:1">
      <c r="A239" s="133"/>
    </row>
    <row r="240" spans="1:1">
      <c r="A240" s="133"/>
    </row>
    <row r="241" spans="1:1">
      <c r="A241" s="133"/>
    </row>
    <row r="242" spans="1:1">
      <c r="A242" s="133"/>
    </row>
    <row r="243" spans="1:1">
      <c r="A243" s="133"/>
    </row>
    <row r="244" spans="1:1">
      <c r="A244" s="133"/>
    </row>
    <row r="245" spans="1:1">
      <c r="A245" s="133"/>
    </row>
    <row r="246" spans="1:1">
      <c r="A246" s="133"/>
    </row>
    <row r="247" spans="1:1">
      <c r="A247" s="133"/>
    </row>
    <row r="248" spans="1:1">
      <c r="A248" s="133"/>
    </row>
    <row r="249" spans="1:1">
      <c r="A249" s="133"/>
    </row>
    <row r="250" spans="1:1">
      <c r="A250" s="133"/>
    </row>
    <row r="251" spans="1:1">
      <c r="A251" s="133"/>
    </row>
    <row r="252" spans="1:1">
      <c r="A252" s="133"/>
    </row>
    <row r="253" spans="1:1">
      <c r="A253" s="133"/>
    </row>
    <row r="254" spans="1:1">
      <c r="A254" s="133"/>
    </row>
    <row r="255" spans="1:1">
      <c r="A255" s="133"/>
    </row>
    <row r="256" spans="1:1">
      <c r="A256" s="133"/>
    </row>
    <row r="257" spans="1:1">
      <c r="A257" s="133"/>
    </row>
    <row r="258" spans="1:1">
      <c r="A258" s="133"/>
    </row>
    <row r="259" spans="1:1">
      <c r="A259" s="133"/>
    </row>
    <row r="260" spans="1:1">
      <c r="A260" s="133"/>
    </row>
    <row r="261" spans="1:1">
      <c r="A261" s="133"/>
    </row>
    <row r="262" spans="1:1">
      <c r="A262" s="133"/>
    </row>
    <row r="263" spans="1:1">
      <c r="A263" s="133"/>
    </row>
    <row r="264" spans="1:1">
      <c r="A264" s="133"/>
    </row>
    <row r="265" spans="1:1">
      <c r="A265" s="133"/>
    </row>
    <row r="266" spans="1:1">
      <c r="A266" s="133"/>
    </row>
    <row r="267" spans="1:1">
      <c r="A267" s="133"/>
    </row>
    <row r="268" spans="1:1">
      <c r="A268" s="133"/>
    </row>
    <row r="269" spans="1:1">
      <c r="A269" s="133"/>
    </row>
    <row r="270" spans="1:1">
      <c r="A270" s="133"/>
    </row>
    <row r="271" spans="1:1">
      <c r="A271" s="133"/>
    </row>
    <row r="272" spans="1:1">
      <c r="A272" s="133"/>
    </row>
    <row r="273" spans="1:1">
      <c r="A273" s="133"/>
    </row>
    <row r="274" spans="1:1">
      <c r="A274" s="133"/>
    </row>
    <row r="275" spans="1:1">
      <c r="A275" s="133"/>
    </row>
    <row r="276" spans="1:1">
      <c r="A276" s="133"/>
    </row>
    <row r="277" spans="1:1">
      <c r="A277" s="133"/>
    </row>
    <row r="278" spans="1:1">
      <c r="A278" s="133"/>
    </row>
    <row r="279" spans="1:1">
      <c r="A279" s="133"/>
    </row>
    <row r="280" spans="1:1">
      <c r="A280" s="133"/>
    </row>
    <row r="281" spans="1:1">
      <c r="A281" s="133"/>
    </row>
    <row r="282" spans="1:1">
      <c r="A282" s="133"/>
    </row>
    <row r="283" spans="1:1">
      <c r="A283" s="133"/>
    </row>
    <row r="284" spans="1:1">
      <c r="A284" s="133"/>
    </row>
    <row r="285" spans="1:1">
      <c r="A285" s="133"/>
    </row>
    <row r="286" spans="1:1">
      <c r="A286" s="133"/>
    </row>
    <row r="287" spans="1:1">
      <c r="A287" s="133"/>
    </row>
    <row r="288" spans="1:1">
      <c r="A288" s="133"/>
    </row>
    <row r="289" spans="1:1">
      <c r="A289" s="133"/>
    </row>
    <row r="290" spans="1:1">
      <c r="A290" s="133"/>
    </row>
    <row r="291" spans="1:1">
      <c r="A291" s="133"/>
    </row>
    <row r="292" spans="1:1">
      <c r="A292" s="133"/>
    </row>
    <row r="293" spans="1:1">
      <c r="A293" s="133"/>
    </row>
  </sheetData>
  <mergeCells count="3">
    <mergeCell ref="C70:D70"/>
    <mergeCell ref="C71:D71"/>
    <mergeCell ref="A2:G2"/>
  </mergeCells>
  <pageMargins left="0.59055118110236227" right="0.59055118110236227" top="0.98425196850393704" bottom="0.59055118110236227" header="0.31496062992125984" footer="0.31496062992125984"/>
  <pageSetup paperSize="9" scale="78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J195"/>
  <sheetViews>
    <sheetView view="pageBreakPreview" zoomScale="75" zoomScaleNormal="75" zoomScaleSheetLayoutView="75" workbookViewId="0">
      <pane xSplit="2" ySplit="5" topLeftCell="C36" activePane="bottomRight" state="frozen"/>
      <selection pane="topRight" activeCell="C1" sqref="C1"/>
      <selection pane="bottomLeft" activeCell="A5" sqref="A5"/>
      <selection pane="bottomRight" activeCell="G32" sqref="G32"/>
    </sheetView>
  </sheetViews>
  <sheetFormatPr defaultRowHeight="18.75"/>
  <cols>
    <col min="1" max="1" width="103.42578125" style="213" customWidth="1"/>
    <col min="2" max="2" width="15.28515625" style="44" customWidth="1"/>
    <col min="3" max="7" width="18.7109375" style="44" customWidth="1"/>
    <col min="8" max="8" width="15" style="44" customWidth="1"/>
    <col min="9" max="9" width="10" style="213" customWidth="1"/>
    <col min="10" max="10" width="9.5703125" style="213" customWidth="1"/>
    <col min="11" max="16384" width="9.140625" style="213"/>
  </cols>
  <sheetData>
    <row r="1" spans="1:8">
      <c r="H1" s="214" t="s">
        <v>171</v>
      </c>
    </row>
    <row r="2" spans="1:8" ht="22.5">
      <c r="A2" s="274" t="s">
        <v>74</v>
      </c>
      <c r="B2" s="274"/>
      <c r="C2" s="274"/>
      <c r="D2" s="274"/>
      <c r="E2" s="274"/>
      <c r="F2" s="274"/>
      <c r="G2" s="274"/>
      <c r="H2" s="274"/>
    </row>
    <row r="3" spans="1:8">
      <c r="A3" s="277" t="s">
        <v>217</v>
      </c>
      <c r="B3" s="277"/>
      <c r="C3" s="277"/>
      <c r="D3" s="277"/>
      <c r="E3" s="277"/>
      <c r="F3" s="277"/>
      <c r="G3" s="277"/>
      <c r="H3" s="277"/>
    </row>
    <row r="4" spans="1:8" ht="52.5" customHeight="1">
      <c r="A4" s="278" t="s">
        <v>101</v>
      </c>
      <c r="B4" s="279" t="s">
        <v>7</v>
      </c>
      <c r="C4" s="280" t="s">
        <v>163</v>
      </c>
      <c r="D4" s="280"/>
      <c r="E4" s="278" t="s">
        <v>300</v>
      </c>
      <c r="F4" s="278"/>
      <c r="G4" s="278"/>
      <c r="H4" s="278"/>
    </row>
    <row r="5" spans="1:8" ht="58.5" customHeight="1">
      <c r="A5" s="278"/>
      <c r="B5" s="279"/>
      <c r="C5" s="202" t="s">
        <v>298</v>
      </c>
      <c r="D5" s="202" t="s">
        <v>299</v>
      </c>
      <c r="E5" s="202" t="s">
        <v>95</v>
      </c>
      <c r="F5" s="202" t="s">
        <v>91</v>
      </c>
      <c r="G5" s="205" t="s">
        <v>98</v>
      </c>
      <c r="H5" s="205" t="s">
        <v>180</v>
      </c>
    </row>
    <row r="6" spans="1:8">
      <c r="A6" s="42">
        <v>1</v>
      </c>
      <c r="B6" s="215">
        <v>2</v>
      </c>
      <c r="C6" s="42">
        <v>3</v>
      </c>
      <c r="D6" s="215">
        <v>4</v>
      </c>
      <c r="E6" s="42">
        <v>5</v>
      </c>
      <c r="F6" s="215">
        <v>6</v>
      </c>
      <c r="G6" s="42">
        <v>7</v>
      </c>
      <c r="H6" s="215">
        <v>8</v>
      </c>
    </row>
    <row r="7" spans="1:8" ht="33" customHeight="1">
      <c r="A7" s="275" t="s">
        <v>73</v>
      </c>
      <c r="B7" s="275"/>
      <c r="C7" s="275"/>
      <c r="D7" s="275"/>
      <c r="E7" s="275"/>
      <c r="F7" s="275"/>
      <c r="G7" s="275"/>
      <c r="H7" s="275"/>
    </row>
    <row r="8" spans="1:8" ht="42.75" customHeight="1">
      <c r="A8" s="32" t="s">
        <v>36</v>
      </c>
      <c r="B8" s="33">
        <v>2000</v>
      </c>
      <c r="C8" s="34">
        <v>-404</v>
      </c>
      <c r="D8" s="34">
        <v>-388</v>
      </c>
      <c r="E8" s="34">
        <v>-393</v>
      </c>
      <c r="F8" s="34">
        <v>-388</v>
      </c>
      <c r="G8" s="34" t="s">
        <v>16</v>
      </c>
      <c r="H8" s="35" t="s">
        <v>16</v>
      </c>
    </row>
    <row r="9" spans="1:8" ht="27" customHeight="1">
      <c r="A9" s="36" t="s">
        <v>127</v>
      </c>
      <c r="B9" s="37">
        <v>2010</v>
      </c>
      <c r="C9" s="38">
        <f>SUM(C10:C10)</f>
        <v>0</v>
      </c>
      <c r="D9" s="38">
        <f>SUM(D10:D10)</f>
        <v>0</v>
      </c>
      <c r="E9" s="38">
        <f>SUM(E10:E10)</f>
        <v>-1</v>
      </c>
      <c r="F9" s="38">
        <f>SUM(F10:F10)</f>
        <v>0</v>
      </c>
      <c r="G9" s="38">
        <f>F9-E9</f>
        <v>1</v>
      </c>
      <c r="H9" s="160">
        <f t="shared" ref="H9:H42" si="0">(F9/E9)*100</f>
        <v>0</v>
      </c>
    </row>
    <row r="10" spans="1:8" ht="39.75" customHeight="1">
      <c r="A10" s="40" t="s">
        <v>211</v>
      </c>
      <c r="B10" s="37">
        <v>2011</v>
      </c>
      <c r="C10" s="38"/>
      <c r="D10" s="38">
        <v>0</v>
      </c>
      <c r="E10" s="38">
        <v>-1</v>
      </c>
      <c r="F10" s="38">
        <v>0</v>
      </c>
      <c r="G10" s="38">
        <f>F10-E10</f>
        <v>1</v>
      </c>
      <c r="H10" s="160">
        <f t="shared" si="0"/>
        <v>0</v>
      </c>
    </row>
    <row r="11" spans="1:8" ht="31.5" customHeight="1">
      <c r="A11" s="40" t="s">
        <v>79</v>
      </c>
      <c r="B11" s="37">
        <v>2020</v>
      </c>
      <c r="C11" s="38"/>
      <c r="D11" s="38"/>
      <c r="E11" s="38"/>
      <c r="F11" s="38"/>
      <c r="G11" s="159">
        <f t="shared" ref="G11:G16" si="1">F11-E11</f>
        <v>0</v>
      </c>
      <c r="H11" s="160" t="e">
        <f t="shared" si="0"/>
        <v>#DIV/0!</v>
      </c>
    </row>
    <row r="12" spans="1:8" ht="27.75" customHeight="1">
      <c r="A12" s="40" t="s">
        <v>42</v>
      </c>
      <c r="B12" s="37">
        <v>2030</v>
      </c>
      <c r="C12" s="38" t="s">
        <v>117</v>
      </c>
      <c r="D12" s="38" t="s">
        <v>117</v>
      </c>
      <c r="E12" s="38" t="s">
        <v>117</v>
      </c>
      <c r="F12" s="38" t="s">
        <v>117</v>
      </c>
      <c r="G12" s="159" t="e">
        <f t="shared" si="1"/>
        <v>#VALUE!</v>
      </c>
      <c r="H12" s="160" t="e">
        <f t="shared" si="0"/>
        <v>#VALUE!</v>
      </c>
    </row>
    <row r="13" spans="1:8" ht="27.75" customHeight="1">
      <c r="A13" s="40" t="s">
        <v>70</v>
      </c>
      <c r="B13" s="37">
        <v>2031</v>
      </c>
      <c r="C13" s="38" t="s">
        <v>117</v>
      </c>
      <c r="D13" s="38" t="s">
        <v>117</v>
      </c>
      <c r="E13" s="38" t="s">
        <v>117</v>
      </c>
      <c r="F13" s="38" t="s">
        <v>117</v>
      </c>
      <c r="G13" s="159" t="e">
        <f t="shared" si="1"/>
        <v>#VALUE!</v>
      </c>
      <c r="H13" s="160" t="e">
        <f t="shared" si="0"/>
        <v>#VALUE!</v>
      </c>
    </row>
    <row r="14" spans="1:8" ht="27.75" customHeight="1">
      <c r="A14" s="40" t="s">
        <v>13</v>
      </c>
      <c r="B14" s="37">
        <v>2040</v>
      </c>
      <c r="C14" s="38" t="s">
        <v>117</v>
      </c>
      <c r="D14" s="38" t="s">
        <v>117</v>
      </c>
      <c r="E14" s="38" t="s">
        <v>117</v>
      </c>
      <c r="F14" s="38" t="s">
        <v>117</v>
      </c>
      <c r="G14" s="159" t="e">
        <f t="shared" si="1"/>
        <v>#VALUE!</v>
      </c>
      <c r="H14" s="160" t="e">
        <f t="shared" si="0"/>
        <v>#VALUE!</v>
      </c>
    </row>
    <row r="15" spans="1:8" ht="27.75" customHeight="1">
      <c r="A15" s="40" t="s">
        <v>62</v>
      </c>
      <c r="B15" s="37">
        <v>2050</v>
      </c>
      <c r="C15" s="38" t="s">
        <v>117</v>
      </c>
      <c r="D15" s="38" t="s">
        <v>117</v>
      </c>
      <c r="E15" s="38" t="s">
        <v>117</v>
      </c>
      <c r="F15" s="38" t="s">
        <v>117</v>
      </c>
      <c r="G15" s="159" t="e">
        <f t="shared" si="1"/>
        <v>#VALUE!</v>
      </c>
      <c r="H15" s="160" t="e">
        <f t="shared" si="0"/>
        <v>#VALUE!</v>
      </c>
    </row>
    <row r="16" spans="1:8" ht="31.5" customHeight="1">
      <c r="A16" s="40" t="s">
        <v>63</v>
      </c>
      <c r="B16" s="37">
        <v>2060</v>
      </c>
      <c r="C16" s="38" t="s">
        <v>117</v>
      </c>
      <c r="D16" s="38" t="s">
        <v>117</v>
      </c>
      <c r="E16" s="38" t="s">
        <v>117</v>
      </c>
      <c r="F16" s="38" t="s">
        <v>117</v>
      </c>
      <c r="G16" s="159" t="e">
        <f t="shared" si="1"/>
        <v>#VALUE!</v>
      </c>
      <c r="H16" s="160" t="e">
        <f t="shared" si="0"/>
        <v>#VALUE!</v>
      </c>
    </row>
    <row r="17" spans="1:8" ht="45.75" customHeight="1">
      <c r="A17" s="32" t="s">
        <v>37</v>
      </c>
      <c r="B17" s="33">
        <v>2070</v>
      </c>
      <c r="C17" s="189">
        <f>SUM(C8,C9,C11,C12,C14,C15,C16)+'I. Фін результат'!C79+2</f>
        <v>-398</v>
      </c>
      <c r="D17" s="34">
        <f>SUM(D8,D9,D11,D12,D14,D15,D16)+'I. Фін результат'!D79+1</f>
        <v>-384</v>
      </c>
      <c r="E17" s="34">
        <f>SUM(E8,E9,E11,E12,E14,E15,E16)+'I. Фін результат'!E79</f>
        <v>-385</v>
      </c>
      <c r="F17" s="189">
        <f>SUM(F8,F9,F11,F12,F14,F15,F16)+'I. Фін результат'!F79+1</f>
        <v>-384</v>
      </c>
      <c r="G17" s="34" t="s">
        <v>16</v>
      </c>
      <c r="H17" s="35" t="s">
        <v>16</v>
      </c>
    </row>
    <row r="18" spans="1:8" ht="30.75" customHeight="1">
      <c r="A18" s="275" t="s">
        <v>175</v>
      </c>
      <c r="B18" s="275"/>
      <c r="C18" s="275"/>
      <c r="D18" s="275"/>
      <c r="E18" s="275"/>
      <c r="F18" s="275"/>
      <c r="G18" s="275"/>
      <c r="H18" s="275"/>
    </row>
    <row r="19" spans="1:8" ht="44.25" customHeight="1">
      <c r="A19" s="32" t="s">
        <v>176</v>
      </c>
      <c r="B19" s="33">
        <v>2110</v>
      </c>
      <c r="C19" s="34">
        <f>SUM(C20:C26)</f>
        <v>1085</v>
      </c>
      <c r="D19" s="34">
        <f>SUM(D20:D26)</f>
        <v>1529</v>
      </c>
      <c r="E19" s="34">
        <f>SUM(E20:E26)</f>
        <v>1546</v>
      </c>
      <c r="F19" s="34">
        <f>SUM(F20:F26)</f>
        <v>1529</v>
      </c>
      <c r="G19" s="34">
        <f>F19-E19</f>
        <v>-17</v>
      </c>
      <c r="H19" s="35">
        <f t="shared" si="0"/>
        <v>98.900388098318231</v>
      </c>
    </row>
    <row r="20" spans="1:8" ht="27.75" customHeight="1">
      <c r="A20" s="40" t="s">
        <v>141</v>
      </c>
      <c r="B20" s="37">
        <v>2111</v>
      </c>
      <c r="C20" s="38">
        <v>961</v>
      </c>
      <c r="D20" s="38">
        <v>1386</v>
      </c>
      <c r="E20" s="38">
        <v>1392</v>
      </c>
      <c r="F20" s="38">
        <v>1386</v>
      </c>
      <c r="G20" s="38">
        <f>F20-E20</f>
        <v>-6</v>
      </c>
      <c r="H20" s="39">
        <f t="shared" si="0"/>
        <v>99.568965517241381</v>
      </c>
    </row>
    <row r="21" spans="1:8" ht="27.75" customHeight="1">
      <c r="A21" s="40" t="s">
        <v>142</v>
      </c>
      <c r="B21" s="37">
        <v>2112</v>
      </c>
      <c r="C21" s="38" t="s">
        <v>117</v>
      </c>
      <c r="D21" s="38" t="s">
        <v>117</v>
      </c>
      <c r="E21" s="38" t="s">
        <v>117</v>
      </c>
      <c r="F21" s="38" t="s">
        <v>117</v>
      </c>
      <c r="G21" s="159" t="e">
        <f>F21-E21</f>
        <v>#VALUE!</v>
      </c>
      <c r="H21" s="160" t="e">
        <f t="shared" si="0"/>
        <v>#VALUE!</v>
      </c>
    </row>
    <row r="22" spans="1:8" ht="25.5" customHeight="1">
      <c r="A22" s="40" t="s">
        <v>51</v>
      </c>
      <c r="B22" s="37">
        <v>2113</v>
      </c>
      <c r="C22" s="38"/>
      <c r="D22" s="38"/>
      <c r="E22" s="38"/>
      <c r="F22" s="38"/>
      <c r="G22" s="159">
        <f>F22-E22</f>
        <v>0</v>
      </c>
      <c r="H22" s="160" t="e">
        <f t="shared" si="0"/>
        <v>#DIV/0!</v>
      </c>
    </row>
    <row r="23" spans="1:8" ht="25.5" customHeight="1">
      <c r="A23" s="40" t="s">
        <v>55</v>
      </c>
      <c r="B23" s="37">
        <v>2114</v>
      </c>
      <c r="C23" s="38"/>
      <c r="D23" s="38"/>
      <c r="E23" s="38"/>
      <c r="F23" s="38"/>
      <c r="G23" s="159">
        <f t="shared" ref="G23:G43" si="2">F23-E23</f>
        <v>0</v>
      </c>
      <c r="H23" s="160" t="e">
        <f t="shared" si="0"/>
        <v>#DIV/0!</v>
      </c>
    </row>
    <row r="24" spans="1:8" ht="25.5" customHeight="1">
      <c r="A24" s="40" t="s">
        <v>151</v>
      </c>
      <c r="B24" s="37">
        <v>2115</v>
      </c>
      <c r="C24" s="38"/>
      <c r="D24" s="38"/>
      <c r="E24" s="38"/>
      <c r="F24" s="38"/>
      <c r="G24" s="159">
        <f t="shared" si="2"/>
        <v>0</v>
      </c>
      <c r="H24" s="160" t="e">
        <f t="shared" si="0"/>
        <v>#DIV/0!</v>
      </c>
    </row>
    <row r="25" spans="1:8" ht="25.5" customHeight="1">
      <c r="A25" s="40" t="s">
        <v>181</v>
      </c>
      <c r="B25" s="37">
        <v>2116</v>
      </c>
      <c r="C25" s="38">
        <v>124</v>
      </c>
      <c r="D25" s="38">
        <v>143</v>
      </c>
      <c r="E25" s="38">
        <v>154</v>
      </c>
      <c r="F25" s="38">
        <v>143</v>
      </c>
      <c r="G25" s="38">
        <f t="shared" si="2"/>
        <v>-11</v>
      </c>
      <c r="H25" s="39">
        <f t="shared" si="0"/>
        <v>92.857142857142861</v>
      </c>
    </row>
    <row r="26" spans="1:8" ht="29.25" customHeight="1">
      <c r="A26" s="40" t="s">
        <v>143</v>
      </c>
      <c r="B26" s="37">
        <v>2117</v>
      </c>
      <c r="C26" s="38"/>
      <c r="D26" s="38"/>
      <c r="E26" s="38"/>
      <c r="F26" s="38"/>
      <c r="G26" s="38">
        <f t="shared" si="2"/>
        <v>0</v>
      </c>
      <c r="H26" s="160" t="e">
        <f t="shared" si="0"/>
        <v>#DIV/0!</v>
      </c>
    </row>
    <row r="27" spans="1:8" ht="44.25" customHeight="1">
      <c r="A27" s="32" t="s">
        <v>182</v>
      </c>
      <c r="B27" s="41">
        <v>2120</v>
      </c>
      <c r="C27" s="34">
        <f>SUM(C28:C35)</f>
        <v>1480</v>
      </c>
      <c r="D27" s="34">
        <f t="shared" ref="D27:G27" si="3">SUM(D28:D35)</f>
        <v>1705</v>
      </c>
      <c r="E27" s="34">
        <f t="shared" si="3"/>
        <v>1855</v>
      </c>
      <c r="F27" s="34">
        <f t="shared" ref="F27" si="4">SUM(F28:F35)</f>
        <v>1705</v>
      </c>
      <c r="G27" s="34">
        <f t="shared" si="3"/>
        <v>-150</v>
      </c>
      <c r="H27" s="35">
        <f t="shared" si="0"/>
        <v>91.913746630727772</v>
      </c>
    </row>
    <row r="28" spans="1:8" ht="27" customHeight="1">
      <c r="A28" s="36" t="s">
        <v>128</v>
      </c>
      <c r="B28" s="42">
        <v>2121</v>
      </c>
      <c r="C28" s="38"/>
      <c r="D28" s="38"/>
      <c r="E28" s="38"/>
      <c r="F28" s="38"/>
      <c r="G28" s="38"/>
      <c r="H28" s="160" t="e">
        <f t="shared" si="0"/>
        <v>#DIV/0!</v>
      </c>
    </row>
    <row r="29" spans="1:8" ht="25.5" customHeight="1">
      <c r="A29" s="40" t="s">
        <v>50</v>
      </c>
      <c r="B29" s="37">
        <v>2122</v>
      </c>
      <c r="C29" s="38">
        <v>1478</v>
      </c>
      <c r="D29" s="38">
        <v>1704</v>
      </c>
      <c r="E29" s="38">
        <v>1852</v>
      </c>
      <c r="F29" s="38">
        <v>1704</v>
      </c>
      <c r="G29" s="38">
        <f t="shared" si="2"/>
        <v>-148</v>
      </c>
      <c r="H29" s="39">
        <f t="shared" si="0"/>
        <v>92.008639308855294</v>
      </c>
    </row>
    <row r="30" spans="1:8" ht="25.5" customHeight="1">
      <c r="A30" s="40" t="s">
        <v>51</v>
      </c>
      <c r="B30" s="37">
        <v>2123</v>
      </c>
      <c r="C30" s="38"/>
      <c r="D30" s="38"/>
      <c r="E30" s="38"/>
      <c r="F30" s="38"/>
      <c r="G30" s="38"/>
      <c r="H30" s="160" t="e">
        <f t="shared" si="0"/>
        <v>#DIV/0!</v>
      </c>
    </row>
    <row r="31" spans="1:8" ht="25.5" customHeight="1">
      <c r="A31" s="40" t="s">
        <v>144</v>
      </c>
      <c r="B31" s="37">
        <v>2124</v>
      </c>
      <c r="C31" s="38">
        <v>2</v>
      </c>
      <c r="D31" s="38">
        <v>1</v>
      </c>
      <c r="E31" s="38">
        <v>2</v>
      </c>
      <c r="F31" s="38">
        <v>1</v>
      </c>
      <c r="G31" s="38">
        <f t="shared" si="2"/>
        <v>-1</v>
      </c>
      <c r="H31" s="39">
        <f t="shared" si="0"/>
        <v>50</v>
      </c>
    </row>
    <row r="32" spans="1:8" ht="25.5" customHeight="1">
      <c r="A32" s="40" t="s">
        <v>145</v>
      </c>
      <c r="B32" s="37">
        <v>2125</v>
      </c>
      <c r="C32" s="38"/>
      <c r="D32" s="38"/>
      <c r="E32" s="38"/>
      <c r="F32" s="38"/>
      <c r="G32" s="38"/>
      <c r="H32" s="160" t="e">
        <f t="shared" si="0"/>
        <v>#DIV/0!</v>
      </c>
    </row>
    <row r="33" spans="1:10" ht="47.25" customHeight="1">
      <c r="A33" s="40" t="s">
        <v>212</v>
      </c>
      <c r="B33" s="37">
        <v>2126</v>
      </c>
      <c r="C33" s="38"/>
      <c r="D33" s="38"/>
      <c r="E33" s="38">
        <v>1</v>
      </c>
      <c r="F33" s="38"/>
      <c r="G33" s="38">
        <f t="shared" si="2"/>
        <v>-1</v>
      </c>
      <c r="H33" s="160">
        <f t="shared" si="0"/>
        <v>0</v>
      </c>
    </row>
    <row r="34" spans="1:10" ht="25.5" customHeight="1">
      <c r="A34" s="40" t="s">
        <v>151</v>
      </c>
      <c r="B34" s="37">
        <v>2127</v>
      </c>
      <c r="C34" s="38"/>
      <c r="D34" s="38"/>
      <c r="E34" s="38"/>
      <c r="F34" s="38"/>
      <c r="G34" s="38"/>
      <c r="H34" s="160" t="e">
        <f t="shared" si="0"/>
        <v>#DIV/0!</v>
      </c>
    </row>
    <row r="35" spans="1:10" ht="25.5" customHeight="1">
      <c r="A35" s="40" t="s">
        <v>143</v>
      </c>
      <c r="B35" s="37">
        <v>2128</v>
      </c>
      <c r="C35" s="38"/>
      <c r="D35" s="38"/>
      <c r="E35" s="38"/>
      <c r="F35" s="38"/>
      <c r="G35" s="38">
        <f t="shared" si="2"/>
        <v>0</v>
      </c>
      <c r="H35" s="160" t="e">
        <f t="shared" si="0"/>
        <v>#DIV/0!</v>
      </c>
    </row>
    <row r="36" spans="1:10" ht="34.5" customHeight="1">
      <c r="A36" s="32" t="s">
        <v>193</v>
      </c>
      <c r="B36" s="41">
        <v>2130</v>
      </c>
      <c r="C36" s="34">
        <f>SUM(C37:C39)</f>
        <v>1753</v>
      </c>
      <c r="D36" s="34">
        <f>SUM(D37:D39)</f>
        <v>2043</v>
      </c>
      <c r="E36" s="34">
        <f>SUM(E37:E39)</f>
        <v>2264</v>
      </c>
      <c r="F36" s="34">
        <f>SUM(F37:F39)</f>
        <v>2043</v>
      </c>
      <c r="G36" s="34">
        <f t="shared" si="2"/>
        <v>-221</v>
      </c>
      <c r="H36" s="35">
        <f t="shared" si="0"/>
        <v>90.238515901060069</v>
      </c>
    </row>
    <row r="37" spans="1:10" ht="25.5" customHeight="1">
      <c r="A37" s="40" t="s">
        <v>146</v>
      </c>
      <c r="B37" s="37">
        <v>2131</v>
      </c>
      <c r="C37" s="38"/>
      <c r="D37" s="38"/>
      <c r="E37" s="38"/>
      <c r="F37" s="38"/>
      <c r="G37" s="38">
        <f t="shared" si="2"/>
        <v>0</v>
      </c>
      <c r="H37" s="160" t="e">
        <f t="shared" si="0"/>
        <v>#DIV/0!</v>
      </c>
    </row>
    <row r="38" spans="1:10" ht="25.5" customHeight="1">
      <c r="A38" s="40" t="s">
        <v>147</v>
      </c>
      <c r="B38" s="37">
        <v>2132</v>
      </c>
      <c r="C38" s="38">
        <v>1753</v>
      </c>
      <c r="D38" s="38">
        <v>2043</v>
      </c>
      <c r="E38" s="38">
        <v>2264</v>
      </c>
      <c r="F38" s="38">
        <v>2043</v>
      </c>
      <c r="G38" s="38">
        <f t="shared" si="2"/>
        <v>-221</v>
      </c>
      <c r="H38" s="39">
        <f t="shared" si="0"/>
        <v>90.238515901060069</v>
      </c>
    </row>
    <row r="39" spans="1:10" ht="25.5" customHeight="1">
      <c r="A39" s="40" t="s">
        <v>148</v>
      </c>
      <c r="B39" s="37">
        <v>2133</v>
      </c>
      <c r="C39" s="38"/>
      <c r="D39" s="38"/>
      <c r="E39" s="38"/>
      <c r="F39" s="38"/>
      <c r="G39" s="38"/>
      <c r="H39" s="160" t="e">
        <f t="shared" si="0"/>
        <v>#DIV/0!</v>
      </c>
    </row>
    <row r="40" spans="1:10" ht="29.25" customHeight="1">
      <c r="A40" s="32" t="s">
        <v>149</v>
      </c>
      <c r="B40" s="41">
        <v>2140</v>
      </c>
      <c r="C40" s="34">
        <f>SUM(C41:C42)</f>
        <v>0</v>
      </c>
      <c r="D40" s="34">
        <f>SUM(D41:D42)</f>
        <v>0</v>
      </c>
      <c r="E40" s="34">
        <f>SUM(E41:E42)</f>
        <v>0</v>
      </c>
      <c r="F40" s="34">
        <f>SUM(F41:F42)</f>
        <v>0</v>
      </c>
      <c r="G40" s="34"/>
      <c r="H40" s="161" t="e">
        <f t="shared" si="0"/>
        <v>#DIV/0!</v>
      </c>
    </row>
    <row r="41" spans="1:10" ht="48" customHeight="1">
      <c r="A41" s="36" t="s">
        <v>71</v>
      </c>
      <c r="B41" s="42">
        <v>2141</v>
      </c>
      <c r="C41" s="38"/>
      <c r="D41" s="38"/>
      <c r="E41" s="38"/>
      <c r="F41" s="38"/>
      <c r="G41" s="38"/>
      <c r="H41" s="160" t="e">
        <f t="shared" si="0"/>
        <v>#DIV/0!</v>
      </c>
    </row>
    <row r="42" spans="1:10" ht="32.25" customHeight="1">
      <c r="A42" s="40" t="s">
        <v>214</v>
      </c>
      <c r="B42" s="37">
        <v>2142</v>
      </c>
      <c r="C42" s="38"/>
      <c r="D42" s="38"/>
      <c r="E42" s="38"/>
      <c r="F42" s="38"/>
      <c r="G42" s="38">
        <f t="shared" si="2"/>
        <v>0</v>
      </c>
      <c r="H42" s="160" t="e">
        <f t="shared" si="0"/>
        <v>#DIV/0!</v>
      </c>
    </row>
    <row r="43" spans="1:10" ht="34.5" customHeight="1">
      <c r="A43" s="32" t="s">
        <v>168</v>
      </c>
      <c r="B43" s="41">
        <v>2200</v>
      </c>
      <c r="C43" s="34">
        <f>SUM(C19,C27,C36,C40)</f>
        <v>4318</v>
      </c>
      <c r="D43" s="34">
        <f>SUM(D19,D27,D36,D40)</f>
        <v>5277</v>
      </c>
      <c r="E43" s="34">
        <f>SUM(E19,E27,E36,E40)</f>
        <v>5665</v>
      </c>
      <c r="F43" s="34">
        <f>SUM(F19,F27,F36,F40)</f>
        <v>5277</v>
      </c>
      <c r="G43" s="34">
        <f t="shared" si="2"/>
        <v>-388</v>
      </c>
      <c r="H43" s="35">
        <f>(F43/E43)*100</f>
        <v>93.150926743159758</v>
      </c>
    </row>
    <row r="44" spans="1:10" s="216" customFormat="1" ht="40.5" customHeight="1">
      <c r="A44" s="43"/>
      <c r="B44" s="44"/>
      <c r="C44" s="44"/>
      <c r="D44" s="44"/>
      <c r="E44" s="44"/>
      <c r="F44" s="44"/>
      <c r="G44" s="44"/>
      <c r="H44" s="44"/>
    </row>
    <row r="45" spans="1:10" s="216" customFormat="1">
      <c r="A45" s="43"/>
      <c r="B45" s="44"/>
      <c r="C45" s="44"/>
      <c r="D45" s="44"/>
      <c r="E45" s="44"/>
      <c r="F45" s="44"/>
      <c r="G45" s="44"/>
      <c r="H45" s="44"/>
    </row>
    <row r="46" spans="1:10" s="216" customFormat="1">
      <c r="A46" s="150" t="s">
        <v>267</v>
      </c>
      <c r="B46" s="109"/>
      <c r="C46" s="281" t="s">
        <v>268</v>
      </c>
      <c r="D46" s="281"/>
      <c r="E46" s="196"/>
      <c r="F46" s="151" t="s">
        <v>269</v>
      </c>
      <c r="G46" s="116"/>
      <c r="H46" s="25"/>
      <c r="I46" s="25"/>
    </row>
    <row r="47" spans="1:10" s="168" customFormat="1" ht="27.75" customHeight="1">
      <c r="A47" s="195" t="s">
        <v>179</v>
      </c>
      <c r="B47" s="167"/>
      <c r="C47" s="276" t="s">
        <v>46</v>
      </c>
      <c r="D47" s="276"/>
      <c r="E47" s="195"/>
      <c r="F47" s="195" t="s">
        <v>270</v>
      </c>
      <c r="G47" s="167"/>
    </row>
    <row r="48" spans="1:10" s="44" customFormat="1">
      <c r="A48" s="45"/>
      <c r="I48" s="213"/>
      <c r="J48" s="213"/>
    </row>
    <row r="49" spans="1:10" s="44" customFormat="1">
      <c r="A49" s="45"/>
      <c r="I49" s="213"/>
      <c r="J49" s="213"/>
    </row>
    <row r="50" spans="1:10" s="44" customFormat="1">
      <c r="A50" s="45"/>
      <c r="I50" s="213"/>
      <c r="J50" s="213"/>
    </row>
    <row r="51" spans="1:10" s="44" customFormat="1">
      <c r="A51" s="45"/>
      <c r="I51" s="213"/>
      <c r="J51" s="213"/>
    </row>
    <row r="52" spans="1:10" s="44" customFormat="1">
      <c r="A52" s="45"/>
      <c r="I52" s="213"/>
      <c r="J52" s="213"/>
    </row>
    <row r="53" spans="1:10" s="44" customFormat="1">
      <c r="A53" s="45"/>
      <c r="I53" s="213"/>
      <c r="J53" s="213"/>
    </row>
    <row r="54" spans="1:10" s="44" customFormat="1">
      <c r="A54" s="45"/>
      <c r="I54" s="213"/>
      <c r="J54" s="213"/>
    </row>
    <row r="55" spans="1:10" s="44" customFormat="1">
      <c r="A55" s="45"/>
      <c r="I55" s="213"/>
      <c r="J55" s="213"/>
    </row>
    <row r="56" spans="1:10" s="44" customFormat="1">
      <c r="A56" s="45"/>
      <c r="I56" s="213"/>
      <c r="J56" s="213"/>
    </row>
    <row r="57" spans="1:10" s="44" customFormat="1">
      <c r="A57" s="45"/>
      <c r="I57" s="213"/>
      <c r="J57" s="213"/>
    </row>
    <row r="58" spans="1:10" s="44" customFormat="1">
      <c r="A58" s="45"/>
      <c r="I58" s="213"/>
      <c r="J58" s="213"/>
    </row>
    <row r="59" spans="1:10" s="44" customFormat="1">
      <c r="A59" s="45"/>
      <c r="I59" s="213"/>
      <c r="J59" s="213"/>
    </row>
    <row r="60" spans="1:10" s="44" customFormat="1">
      <c r="A60" s="45"/>
      <c r="I60" s="213"/>
      <c r="J60" s="213"/>
    </row>
    <row r="61" spans="1:10" s="44" customFormat="1">
      <c r="A61" s="45"/>
      <c r="I61" s="213"/>
      <c r="J61" s="213"/>
    </row>
    <row r="62" spans="1:10" s="44" customFormat="1">
      <c r="A62" s="45"/>
      <c r="I62" s="213"/>
      <c r="J62" s="213"/>
    </row>
    <row r="63" spans="1:10" s="44" customFormat="1">
      <c r="A63" s="45"/>
      <c r="I63" s="213"/>
      <c r="J63" s="213"/>
    </row>
    <row r="64" spans="1:10" s="44" customFormat="1">
      <c r="A64" s="45"/>
      <c r="I64" s="213"/>
      <c r="J64" s="213"/>
    </row>
    <row r="65" spans="1:10" s="44" customFormat="1">
      <c r="A65" s="45"/>
      <c r="I65" s="213"/>
      <c r="J65" s="213"/>
    </row>
    <row r="66" spans="1:10" s="44" customFormat="1">
      <c r="A66" s="45"/>
      <c r="I66" s="213"/>
      <c r="J66" s="213"/>
    </row>
    <row r="67" spans="1:10" s="44" customFormat="1">
      <c r="A67" s="45"/>
      <c r="I67" s="213"/>
      <c r="J67" s="213"/>
    </row>
    <row r="68" spans="1:10" s="44" customFormat="1">
      <c r="A68" s="45"/>
      <c r="I68" s="213"/>
      <c r="J68" s="213"/>
    </row>
    <row r="69" spans="1:10" s="44" customFormat="1">
      <c r="A69" s="45"/>
      <c r="I69" s="213"/>
      <c r="J69" s="213"/>
    </row>
    <row r="70" spans="1:10" s="44" customFormat="1">
      <c r="A70" s="45"/>
      <c r="I70" s="213"/>
      <c r="J70" s="213"/>
    </row>
    <row r="71" spans="1:10" s="44" customFormat="1">
      <c r="A71" s="45"/>
      <c r="I71" s="213"/>
      <c r="J71" s="213"/>
    </row>
    <row r="72" spans="1:10" s="44" customFormat="1">
      <c r="A72" s="45"/>
      <c r="I72" s="213"/>
      <c r="J72" s="213"/>
    </row>
    <row r="73" spans="1:10" s="44" customFormat="1">
      <c r="A73" s="45"/>
      <c r="I73" s="213"/>
      <c r="J73" s="213"/>
    </row>
    <row r="74" spans="1:10" s="44" customFormat="1">
      <c r="A74" s="45"/>
      <c r="I74" s="213"/>
      <c r="J74" s="213"/>
    </row>
    <row r="75" spans="1:10" s="44" customFormat="1">
      <c r="A75" s="45"/>
      <c r="I75" s="213"/>
      <c r="J75" s="213"/>
    </row>
    <row r="76" spans="1:10" s="44" customFormat="1">
      <c r="A76" s="45"/>
      <c r="I76" s="213"/>
      <c r="J76" s="213"/>
    </row>
    <row r="77" spans="1:10" s="44" customFormat="1">
      <c r="A77" s="45"/>
      <c r="I77" s="213"/>
      <c r="J77" s="213"/>
    </row>
    <row r="78" spans="1:10" s="44" customFormat="1">
      <c r="A78" s="45"/>
      <c r="I78" s="213"/>
      <c r="J78" s="213"/>
    </row>
    <row r="79" spans="1:10" s="44" customFormat="1">
      <c r="A79" s="45"/>
      <c r="I79" s="213"/>
      <c r="J79" s="213"/>
    </row>
    <row r="80" spans="1:10" s="44" customFormat="1">
      <c r="A80" s="45"/>
      <c r="I80" s="213"/>
      <c r="J80" s="213"/>
    </row>
    <row r="81" spans="1:10" s="44" customFormat="1">
      <c r="A81" s="45"/>
      <c r="I81" s="213"/>
      <c r="J81" s="213"/>
    </row>
    <row r="82" spans="1:10" s="44" customFormat="1">
      <c r="A82" s="45"/>
      <c r="I82" s="213"/>
      <c r="J82" s="213"/>
    </row>
    <row r="83" spans="1:10" s="44" customFormat="1">
      <c r="A83" s="45"/>
      <c r="I83" s="213"/>
      <c r="J83" s="213"/>
    </row>
    <row r="84" spans="1:10" s="44" customFormat="1">
      <c r="A84" s="45"/>
      <c r="I84" s="213"/>
      <c r="J84" s="213"/>
    </row>
    <row r="85" spans="1:10" s="44" customFormat="1">
      <c r="A85" s="45"/>
      <c r="I85" s="213"/>
      <c r="J85" s="213"/>
    </row>
    <row r="86" spans="1:10" s="44" customFormat="1">
      <c r="A86" s="45"/>
      <c r="I86" s="213"/>
      <c r="J86" s="213"/>
    </row>
    <row r="87" spans="1:10" s="44" customFormat="1">
      <c r="A87" s="45"/>
      <c r="I87" s="213"/>
      <c r="J87" s="213"/>
    </row>
    <row r="88" spans="1:10" s="44" customFormat="1">
      <c r="A88" s="45"/>
      <c r="I88" s="213"/>
      <c r="J88" s="213"/>
    </row>
    <row r="89" spans="1:10" s="44" customFormat="1">
      <c r="A89" s="45"/>
      <c r="I89" s="213"/>
      <c r="J89" s="213"/>
    </row>
    <row r="90" spans="1:10" s="44" customFormat="1">
      <c r="A90" s="45"/>
      <c r="I90" s="213"/>
      <c r="J90" s="213"/>
    </row>
    <row r="91" spans="1:10" s="44" customFormat="1">
      <c r="A91" s="45"/>
      <c r="I91" s="213"/>
      <c r="J91" s="213"/>
    </row>
    <row r="92" spans="1:10" s="44" customFormat="1">
      <c r="A92" s="45"/>
      <c r="I92" s="213"/>
      <c r="J92" s="213"/>
    </row>
    <row r="93" spans="1:10" s="44" customFormat="1">
      <c r="A93" s="45"/>
      <c r="I93" s="213"/>
      <c r="J93" s="213"/>
    </row>
    <row r="94" spans="1:10" s="44" customFormat="1">
      <c r="A94" s="45"/>
      <c r="I94" s="213"/>
      <c r="J94" s="213"/>
    </row>
    <row r="95" spans="1:10" s="44" customFormat="1">
      <c r="A95" s="45"/>
      <c r="I95" s="213"/>
      <c r="J95" s="213"/>
    </row>
    <row r="96" spans="1:10" s="44" customFormat="1">
      <c r="A96" s="45"/>
      <c r="I96" s="213"/>
      <c r="J96" s="213"/>
    </row>
    <row r="97" spans="1:10" s="44" customFormat="1">
      <c r="A97" s="45"/>
      <c r="I97" s="213"/>
      <c r="J97" s="213"/>
    </row>
    <row r="98" spans="1:10" s="44" customFormat="1">
      <c r="A98" s="45"/>
      <c r="I98" s="213"/>
      <c r="J98" s="213"/>
    </row>
    <row r="99" spans="1:10" s="44" customFormat="1">
      <c r="A99" s="45"/>
      <c r="I99" s="213"/>
      <c r="J99" s="213"/>
    </row>
    <row r="100" spans="1:10" s="44" customFormat="1">
      <c r="A100" s="45"/>
      <c r="I100" s="213"/>
      <c r="J100" s="213"/>
    </row>
    <row r="101" spans="1:10" s="44" customFormat="1">
      <c r="A101" s="45"/>
      <c r="I101" s="213"/>
      <c r="J101" s="213"/>
    </row>
    <row r="102" spans="1:10" s="44" customFormat="1">
      <c r="A102" s="45"/>
      <c r="I102" s="213"/>
      <c r="J102" s="213"/>
    </row>
    <row r="103" spans="1:10" s="44" customFormat="1">
      <c r="A103" s="45"/>
      <c r="I103" s="213"/>
      <c r="J103" s="213"/>
    </row>
    <row r="104" spans="1:10" s="44" customFormat="1">
      <c r="A104" s="45"/>
      <c r="I104" s="213"/>
      <c r="J104" s="213"/>
    </row>
    <row r="105" spans="1:10" s="44" customFormat="1">
      <c r="A105" s="45"/>
      <c r="I105" s="213"/>
      <c r="J105" s="213"/>
    </row>
    <row r="106" spans="1:10" s="44" customFormat="1">
      <c r="A106" s="45"/>
      <c r="I106" s="213"/>
      <c r="J106" s="213"/>
    </row>
    <row r="107" spans="1:10" s="44" customFormat="1">
      <c r="A107" s="45"/>
      <c r="I107" s="213"/>
      <c r="J107" s="213"/>
    </row>
    <row r="108" spans="1:10" s="44" customFormat="1">
      <c r="A108" s="45"/>
      <c r="I108" s="213"/>
      <c r="J108" s="213"/>
    </row>
    <row r="109" spans="1:10" s="44" customFormat="1">
      <c r="A109" s="45"/>
      <c r="I109" s="213"/>
      <c r="J109" s="213"/>
    </row>
    <row r="110" spans="1:10" s="44" customFormat="1">
      <c r="A110" s="45"/>
      <c r="I110" s="213"/>
      <c r="J110" s="213"/>
    </row>
    <row r="111" spans="1:10" s="44" customFormat="1">
      <c r="A111" s="45"/>
      <c r="I111" s="213"/>
      <c r="J111" s="213"/>
    </row>
    <row r="112" spans="1:10" s="44" customFormat="1">
      <c r="A112" s="45"/>
      <c r="I112" s="213"/>
      <c r="J112" s="213"/>
    </row>
    <row r="113" spans="1:10" s="44" customFormat="1">
      <c r="A113" s="45"/>
      <c r="I113" s="213"/>
      <c r="J113" s="213"/>
    </row>
    <row r="114" spans="1:10" s="44" customFormat="1">
      <c r="A114" s="45"/>
      <c r="I114" s="213"/>
      <c r="J114" s="213"/>
    </row>
    <row r="115" spans="1:10" s="44" customFormat="1">
      <c r="A115" s="45"/>
      <c r="I115" s="213"/>
      <c r="J115" s="213"/>
    </row>
    <row r="116" spans="1:10" s="44" customFormat="1">
      <c r="A116" s="45"/>
      <c r="I116" s="213"/>
      <c r="J116" s="213"/>
    </row>
    <row r="117" spans="1:10" s="44" customFormat="1">
      <c r="A117" s="45"/>
      <c r="I117" s="213"/>
      <c r="J117" s="213"/>
    </row>
    <row r="118" spans="1:10" s="44" customFormat="1">
      <c r="A118" s="45"/>
      <c r="I118" s="213"/>
      <c r="J118" s="213"/>
    </row>
    <row r="119" spans="1:10" s="44" customFormat="1">
      <c r="A119" s="45"/>
      <c r="I119" s="213"/>
      <c r="J119" s="213"/>
    </row>
    <row r="120" spans="1:10" s="44" customFormat="1">
      <c r="A120" s="45"/>
      <c r="I120" s="213"/>
      <c r="J120" s="213"/>
    </row>
    <row r="121" spans="1:10" s="44" customFormat="1">
      <c r="A121" s="45"/>
      <c r="I121" s="213"/>
      <c r="J121" s="213"/>
    </row>
    <row r="122" spans="1:10" s="44" customFormat="1">
      <c r="A122" s="45"/>
      <c r="I122" s="213"/>
      <c r="J122" s="213"/>
    </row>
    <row r="123" spans="1:10" s="44" customFormat="1">
      <c r="A123" s="45"/>
      <c r="I123" s="213"/>
      <c r="J123" s="213"/>
    </row>
    <row r="124" spans="1:10" s="44" customFormat="1">
      <c r="A124" s="45"/>
      <c r="I124" s="213"/>
      <c r="J124" s="213"/>
    </row>
    <row r="125" spans="1:10" s="44" customFormat="1">
      <c r="A125" s="45"/>
      <c r="I125" s="213"/>
      <c r="J125" s="213"/>
    </row>
    <row r="126" spans="1:10" s="44" customFormat="1">
      <c r="A126" s="45"/>
      <c r="I126" s="213"/>
      <c r="J126" s="213"/>
    </row>
    <row r="127" spans="1:10" s="44" customFormat="1">
      <c r="A127" s="45"/>
      <c r="I127" s="213"/>
      <c r="J127" s="213"/>
    </row>
    <row r="128" spans="1:10" s="44" customFormat="1">
      <c r="A128" s="45"/>
      <c r="I128" s="213"/>
      <c r="J128" s="213"/>
    </row>
    <row r="129" spans="1:10" s="44" customFormat="1">
      <c r="A129" s="45"/>
      <c r="I129" s="213"/>
      <c r="J129" s="213"/>
    </row>
    <row r="130" spans="1:10" s="44" customFormat="1">
      <c r="A130" s="45"/>
      <c r="I130" s="213"/>
      <c r="J130" s="213"/>
    </row>
    <row r="131" spans="1:10" s="44" customFormat="1">
      <c r="A131" s="45"/>
      <c r="I131" s="213"/>
      <c r="J131" s="213"/>
    </row>
    <row r="132" spans="1:10" s="44" customFormat="1">
      <c r="A132" s="45"/>
      <c r="I132" s="213"/>
      <c r="J132" s="213"/>
    </row>
    <row r="133" spans="1:10" s="44" customFormat="1">
      <c r="A133" s="45"/>
      <c r="I133" s="213"/>
      <c r="J133" s="213"/>
    </row>
    <row r="134" spans="1:10" s="44" customFormat="1">
      <c r="A134" s="45"/>
      <c r="I134" s="213"/>
      <c r="J134" s="213"/>
    </row>
    <row r="135" spans="1:10" s="44" customFormat="1">
      <c r="A135" s="45"/>
      <c r="I135" s="213"/>
      <c r="J135" s="213"/>
    </row>
    <row r="136" spans="1:10" s="44" customFormat="1">
      <c r="A136" s="45"/>
      <c r="I136" s="213"/>
      <c r="J136" s="213"/>
    </row>
    <row r="137" spans="1:10" s="44" customFormat="1">
      <c r="A137" s="45"/>
      <c r="I137" s="213"/>
      <c r="J137" s="213"/>
    </row>
    <row r="138" spans="1:10" s="44" customFormat="1">
      <c r="A138" s="45"/>
      <c r="I138" s="213"/>
      <c r="J138" s="213"/>
    </row>
    <row r="139" spans="1:10" s="44" customFormat="1">
      <c r="A139" s="45"/>
      <c r="I139" s="213"/>
      <c r="J139" s="213"/>
    </row>
    <row r="140" spans="1:10" s="44" customFormat="1">
      <c r="A140" s="45"/>
      <c r="I140" s="213"/>
      <c r="J140" s="213"/>
    </row>
    <row r="141" spans="1:10" s="44" customFormat="1">
      <c r="A141" s="45"/>
      <c r="I141" s="213"/>
      <c r="J141" s="213"/>
    </row>
    <row r="142" spans="1:10" s="44" customFormat="1">
      <c r="A142" s="45"/>
      <c r="I142" s="213"/>
      <c r="J142" s="213"/>
    </row>
    <row r="143" spans="1:10" s="44" customFormat="1">
      <c r="A143" s="45"/>
      <c r="I143" s="213"/>
      <c r="J143" s="213"/>
    </row>
    <row r="144" spans="1:10" s="44" customFormat="1">
      <c r="A144" s="45"/>
      <c r="I144" s="213"/>
      <c r="J144" s="213"/>
    </row>
    <row r="145" spans="1:10" s="44" customFormat="1">
      <c r="A145" s="45"/>
      <c r="I145" s="213"/>
      <c r="J145" s="213"/>
    </row>
    <row r="146" spans="1:10" s="44" customFormat="1">
      <c r="A146" s="45"/>
      <c r="I146" s="213"/>
      <c r="J146" s="213"/>
    </row>
    <row r="147" spans="1:10" s="44" customFormat="1">
      <c r="A147" s="45"/>
      <c r="I147" s="213"/>
      <c r="J147" s="213"/>
    </row>
    <row r="148" spans="1:10" s="44" customFormat="1">
      <c r="A148" s="45"/>
      <c r="I148" s="213"/>
      <c r="J148" s="213"/>
    </row>
    <row r="149" spans="1:10" s="44" customFormat="1">
      <c r="A149" s="45"/>
      <c r="I149" s="213"/>
      <c r="J149" s="213"/>
    </row>
    <row r="150" spans="1:10" s="44" customFormat="1">
      <c r="A150" s="45"/>
      <c r="I150" s="213"/>
      <c r="J150" s="213"/>
    </row>
    <row r="151" spans="1:10" s="44" customFormat="1">
      <c r="A151" s="45"/>
      <c r="I151" s="213"/>
      <c r="J151" s="213"/>
    </row>
    <row r="152" spans="1:10" s="44" customFormat="1">
      <c r="A152" s="45"/>
      <c r="I152" s="213"/>
      <c r="J152" s="213"/>
    </row>
    <row r="153" spans="1:10" s="44" customFormat="1">
      <c r="A153" s="45"/>
      <c r="I153" s="213"/>
      <c r="J153" s="213"/>
    </row>
    <row r="154" spans="1:10" s="44" customFormat="1">
      <c r="A154" s="45"/>
      <c r="I154" s="213"/>
      <c r="J154" s="213"/>
    </row>
    <row r="155" spans="1:10" s="44" customFormat="1">
      <c r="A155" s="45"/>
      <c r="I155" s="213"/>
      <c r="J155" s="213"/>
    </row>
    <row r="156" spans="1:10" s="44" customFormat="1">
      <c r="A156" s="45"/>
      <c r="I156" s="213"/>
      <c r="J156" s="213"/>
    </row>
    <row r="157" spans="1:10" s="44" customFormat="1">
      <c r="A157" s="45"/>
      <c r="I157" s="213"/>
      <c r="J157" s="213"/>
    </row>
    <row r="158" spans="1:10" s="44" customFormat="1">
      <c r="A158" s="45"/>
      <c r="I158" s="213"/>
      <c r="J158" s="213"/>
    </row>
    <row r="159" spans="1:10" s="44" customFormat="1">
      <c r="A159" s="45"/>
      <c r="I159" s="213"/>
      <c r="J159" s="213"/>
    </row>
    <row r="160" spans="1:10" s="44" customFormat="1">
      <c r="A160" s="45"/>
      <c r="I160" s="213"/>
      <c r="J160" s="213"/>
    </row>
    <row r="161" spans="1:10" s="44" customFormat="1">
      <c r="A161" s="45"/>
      <c r="I161" s="213"/>
      <c r="J161" s="213"/>
    </row>
    <row r="162" spans="1:10" s="44" customFormat="1">
      <c r="A162" s="45"/>
      <c r="I162" s="213"/>
      <c r="J162" s="213"/>
    </row>
    <row r="163" spans="1:10" s="44" customFormat="1">
      <c r="A163" s="45"/>
      <c r="I163" s="213"/>
      <c r="J163" s="213"/>
    </row>
    <row r="164" spans="1:10" s="44" customFormat="1">
      <c r="A164" s="45"/>
      <c r="I164" s="213"/>
      <c r="J164" s="213"/>
    </row>
    <row r="165" spans="1:10" s="44" customFormat="1">
      <c r="A165" s="45"/>
      <c r="I165" s="213"/>
      <c r="J165" s="213"/>
    </row>
    <row r="166" spans="1:10" s="44" customFormat="1">
      <c r="A166" s="45"/>
      <c r="I166" s="213"/>
      <c r="J166" s="213"/>
    </row>
    <row r="167" spans="1:10" s="44" customFormat="1">
      <c r="A167" s="45"/>
      <c r="I167" s="213"/>
      <c r="J167" s="213"/>
    </row>
    <row r="168" spans="1:10" s="44" customFormat="1">
      <c r="A168" s="45"/>
      <c r="I168" s="213"/>
      <c r="J168" s="213"/>
    </row>
    <row r="169" spans="1:10" s="44" customFormat="1">
      <c r="A169" s="45"/>
      <c r="I169" s="213"/>
      <c r="J169" s="213"/>
    </row>
    <row r="170" spans="1:10" s="44" customFormat="1">
      <c r="A170" s="45"/>
      <c r="I170" s="213"/>
      <c r="J170" s="213"/>
    </row>
    <row r="171" spans="1:10" s="44" customFormat="1">
      <c r="A171" s="45"/>
      <c r="I171" s="213"/>
      <c r="J171" s="213"/>
    </row>
    <row r="172" spans="1:10" s="44" customFormat="1">
      <c r="A172" s="45"/>
      <c r="I172" s="213"/>
      <c r="J172" s="213"/>
    </row>
    <row r="173" spans="1:10" s="44" customFormat="1">
      <c r="A173" s="45"/>
      <c r="I173" s="213"/>
      <c r="J173" s="213"/>
    </row>
    <row r="174" spans="1:10" s="44" customFormat="1">
      <c r="A174" s="45"/>
      <c r="I174" s="213"/>
      <c r="J174" s="213"/>
    </row>
    <row r="175" spans="1:10" s="44" customFormat="1">
      <c r="A175" s="45"/>
      <c r="I175" s="213"/>
      <c r="J175" s="213"/>
    </row>
    <row r="176" spans="1:10" s="44" customFormat="1">
      <c r="A176" s="45"/>
      <c r="I176" s="213"/>
      <c r="J176" s="213"/>
    </row>
    <row r="177" spans="1:10" s="44" customFormat="1">
      <c r="A177" s="45"/>
      <c r="I177" s="213"/>
      <c r="J177" s="213"/>
    </row>
    <row r="178" spans="1:10" s="44" customFormat="1">
      <c r="A178" s="45"/>
      <c r="I178" s="213"/>
      <c r="J178" s="213"/>
    </row>
    <row r="179" spans="1:10" s="44" customFormat="1">
      <c r="A179" s="45"/>
      <c r="I179" s="213"/>
      <c r="J179" s="213"/>
    </row>
    <row r="180" spans="1:10" s="44" customFormat="1">
      <c r="A180" s="45"/>
      <c r="I180" s="213"/>
      <c r="J180" s="213"/>
    </row>
    <row r="181" spans="1:10" s="44" customFormat="1">
      <c r="A181" s="45"/>
      <c r="I181" s="213"/>
      <c r="J181" s="213"/>
    </row>
    <row r="182" spans="1:10" s="44" customFormat="1">
      <c r="A182" s="45"/>
      <c r="I182" s="213"/>
      <c r="J182" s="213"/>
    </row>
    <row r="183" spans="1:10" s="44" customFormat="1">
      <c r="A183" s="45"/>
      <c r="I183" s="213"/>
      <c r="J183" s="213"/>
    </row>
    <row r="184" spans="1:10" s="44" customFormat="1">
      <c r="A184" s="45"/>
      <c r="I184" s="213"/>
      <c r="J184" s="213"/>
    </row>
    <row r="185" spans="1:10" s="44" customFormat="1">
      <c r="A185" s="45"/>
      <c r="I185" s="213"/>
      <c r="J185" s="213"/>
    </row>
    <row r="186" spans="1:10" s="44" customFormat="1">
      <c r="A186" s="45"/>
      <c r="I186" s="213"/>
      <c r="J186" s="213"/>
    </row>
    <row r="187" spans="1:10" s="44" customFormat="1">
      <c r="A187" s="45"/>
      <c r="I187" s="213"/>
      <c r="J187" s="213"/>
    </row>
    <row r="188" spans="1:10" s="44" customFormat="1">
      <c r="A188" s="45"/>
      <c r="I188" s="213"/>
      <c r="J188" s="213"/>
    </row>
    <row r="189" spans="1:10" s="44" customFormat="1">
      <c r="A189" s="45"/>
      <c r="I189" s="213"/>
      <c r="J189" s="213"/>
    </row>
    <row r="190" spans="1:10" s="44" customFormat="1">
      <c r="A190" s="45"/>
      <c r="I190" s="213"/>
      <c r="J190" s="213"/>
    </row>
    <row r="191" spans="1:10" s="44" customFormat="1">
      <c r="A191" s="45"/>
      <c r="I191" s="213"/>
      <c r="J191" s="213"/>
    </row>
    <row r="192" spans="1:10" s="44" customFormat="1">
      <c r="A192" s="45"/>
      <c r="I192" s="213"/>
      <c r="J192" s="213"/>
    </row>
    <row r="193" spans="1:10" s="44" customFormat="1">
      <c r="A193" s="45"/>
      <c r="I193" s="213"/>
      <c r="J193" s="213"/>
    </row>
    <row r="194" spans="1:10" s="44" customFormat="1">
      <c r="A194" s="45"/>
      <c r="I194" s="213"/>
      <c r="J194" s="213"/>
    </row>
    <row r="195" spans="1:10" s="44" customFormat="1">
      <c r="A195" s="45"/>
      <c r="I195" s="213"/>
      <c r="J195" s="213"/>
    </row>
  </sheetData>
  <mergeCells count="10">
    <mergeCell ref="A2:H2"/>
    <mergeCell ref="A7:H7"/>
    <mergeCell ref="A18:H18"/>
    <mergeCell ref="C47:D47"/>
    <mergeCell ref="A3:H3"/>
    <mergeCell ref="A4:A5"/>
    <mergeCell ref="B4:B5"/>
    <mergeCell ref="C4:D4"/>
    <mergeCell ref="E4:H4"/>
    <mergeCell ref="C46:D46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0" fitToHeight="2" orientation="landscape" verticalDpi="300" r:id="rId1"/>
  <headerFooter alignWithMargins="0"/>
  <ignoredErrors>
    <ignoredError sqref="G11:H16 G21 H35:H36 H37:H42 H19:H27 H29 H9 H1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  <pageSetUpPr fitToPage="1"/>
  </sheetPr>
  <dimension ref="A1:I184"/>
  <sheetViews>
    <sheetView view="pageBreakPreview" zoomScale="55" zoomScaleNormal="75" zoomScaleSheetLayoutView="55" workbookViewId="0">
      <selection activeCell="H9" sqref="H9"/>
    </sheetView>
  </sheetViews>
  <sheetFormatPr defaultRowHeight="18.75"/>
  <cols>
    <col min="1" max="1" width="114.42578125" style="1" customWidth="1"/>
    <col min="2" max="2" width="24.140625" style="136" customWidth="1"/>
    <col min="3" max="8" width="31" style="136" customWidth="1"/>
    <col min="9" max="9" width="9.5703125" style="1" customWidth="1"/>
    <col min="10" max="10" width="9.85546875" style="1" customWidth="1"/>
    <col min="11" max="16384" width="9.140625" style="1"/>
  </cols>
  <sheetData>
    <row r="1" spans="1:8" ht="20.25">
      <c r="H1" s="217" t="s">
        <v>172</v>
      </c>
    </row>
    <row r="2" spans="1:8" ht="39" customHeight="1">
      <c r="A2" s="284" t="s">
        <v>83</v>
      </c>
      <c r="B2" s="284"/>
      <c r="C2" s="284"/>
      <c r="D2" s="284"/>
      <c r="E2" s="284"/>
      <c r="F2" s="284"/>
      <c r="G2" s="284"/>
      <c r="H2" s="284"/>
    </row>
    <row r="3" spans="1:8" ht="30" customHeight="1">
      <c r="A3" s="286" t="s">
        <v>161</v>
      </c>
      <c r="B3" s="286"/>
      <c r="C3" s="286"/>
      <c r="D3" s="286"/>
      <c r="E3" s="286"/>
      <c r="F3" s="286"/>
      <c r="G3" s="286"/>
      <c r="H3" s="286"/>
    </row>
    <row r="4" spans="1:8" ht="58.5" customHeight="1">
      <c r="A4" s="282" t="s">
        <v>101</v>
      </c>
      <c r="B4" s="285" t="s">
        <v>7</v>
      </c>
      <c r="C4" s="268" t="s">
        <v>163</v>
      </c>
      <c r="D4" s="268"/>
      <c r="E4" s="287" t="s">
        <v>310</v>
      </c>
      <c r="F4" s="287"/>
      <c r="G4" s="287"/>
      <c r="H4" s="287"/>
    </row>
    <row r="5" spans="1:8" ht="68.25" customHeight="1">
      <c r="A5" s="283"/>
      <c r="B5" s="285"/>
      <c r="C5" s="202" t="s">
        <v>298</v>
      </c>
      <c r="D5" s="202" t="s">
        <v>299</v>
      </c>
      <c r="E5" s="202" t="s">
        <v>95</v>
      </c>
      <c r="F5" s="202" t="s">
        <v>91</v>
      </c>
      <c r="G5" s="205" t="s">
        <v>98</v>
      </c>
      <c r="H5" s="205" t="s">
        <v>99</v>
      </c>
    </row>
    <row r="6" spans="1:8" ht="33.75" customHeight="1">
      <c r="A6" s="7">
        <v>1</v>
      </c>
      <c r="B6" s="218">
        <v>2</v>
      </c>
      <c r="C6" s="7">
        <v>3</v>
      </c>
      <c r="D6" s="218">
        <v>4</v>
      </c>
      <c r="E6" s="7">
        <v>5</v>
      </c>
      <c r="F6" s="218">
        <v>6</v>
      </c>
      <c r="G6" s="7">
        <v>7</v>
      </c>
      <c r="H6" s="218">
        <v>8</v>
      </c>
    </row>
    <row r="7" spans="1:8" s="113" customFormat="1" ht="71.25" customHeight="1">
      <c r="A7" s="2" t="s">
        <v>49</v>
      </c>
      <c r="B7" s="9">
        <v>4000</v>
      </c>
      <c r="C7" s="3">
        <f>SUM(C8:C13)</f>
        <v>189</v>
      </c>
      <c r="D7" s="3">
        <f>SUM(D8:D13)</f>
        <v>5316</v>
      </c>
      <c r="E7" s="3">
        <f>SUM(E8:E13)</f>
        <v>6066</v>
      </c>
      <c r="F7" s="3">
        <f>SUM(F8:F13)</f>
        <v>5316</v>
      </c>
      <c r="G7" s="3">
        <f>F7-E7</f>
        <v>-750</v>
      </c>
      <c r="H7" s="256">
        <f>(F7/E7)*100</f>
        <v>87.636003956478731</v>
      </c>
    </row>
    <row r="8" spans="1:8" ht="60.75" customHeight="1">
      <c r="A8" s="4" t="s">
        <v>0</v>
      </c>
      <c r="B8" s="7" t="s">
        <v>85</v>
      </c>
      <c r="C8" s="5"/>
      <c r="D8" s="5"/>
      <c r="E8" s="5"/>
      <c r="F8" s="5"/>
      <c r="G8" s="5">
        <f t="shared" ref="G8:G13" si="0">F8-E8</f>
        <v>0</v>
      </c>
      <c r="H8" s="10" t="e">
        <f t="shared" ref="H8:H13" si="1">(F8/E8)*100</f>
        <v>#DIV/0!</v>
      </c>
    </row>
    <row r="9" spans="1:8" ht="60.75" customHeight="1">
      <c r="A9" s="4" t="s">
        <v>1</v>
      </c>
      <c r="B9" s="7">
        <v>4020</v>
      </c>
      <c r="C9" s="5">
        <v>80</v>
      </c>
      <c r="D9" s="5">
        <v>5316</v>
      </c>
      <c r="E9" s="5">
        <v>6066</v>
      </c>
      <c r="F9" s="5">
        <v>5316</v>
      </c>
      <c r="G9" s="5">
        <f t="shared" si="0"/>
        <v>-750</v>
      </c>
      <c r="H9" s="257">
        <f t="shared" si="1"/>
        <v>87.636003956478731</v>
      </c>
    </row>
    <row r="10" spans="1:8" ht="60.75" customHeight="1">
      <c r="A10" s="4" t="s">
        <v>15</v>
      </c>
      <c r="B10" s="7">
        <v>4030</v>
      </c>
      <c r="C10" s="5">
        <v>109</v>
      </c>
      <c r="D10" s="5"/>
      <c r="E10" s="5"/>
      <c r="F10" s="5"/>
      <c r="G10" s="5">
        <f t="shared" si="0"/>
        <v>0</v>
      </c>
      <c r="H10" s="10" t="e">
        <f t="shared" si="1"/>
        <v>#DIV/0!</v>
      </c>
    </row>
    <row r="11" spans="1:8" ht="60.75" customHeight="1">
      <c r="A11" s="4" t="s">
        <v>2</v>
      </c>
      <c r="B11" s="7">
        <v>4040</v>
      </c>
      <c r="C11" s="5"/>
      <c r="D11" s="5"/>
      <c r="E11" s="5"/>
      <c r="F11" s="5"/>
      <c r="G11" s="5">
        <f t="shared" si="0"/>
        <v>0</v>
      </c>
      <c r="H11" s="10" t="e">
        <f t="shared" si="1"/>
        <v>#DIV/0!</v>
      </c>
    </row>
    <row r="12" spans="1:8" ht="60.75" customHeight="1">
      <c r="A12" s="4" t="s">
        <v>41</v>
      </c>
      <c r="B12" s="7">
        <v>4050</v>
      </c>
      <c r="C12" s="5"/>
      <c r="D12" s="5"/>
      <c r="E12" s="5"/>
      <c r="F12" s="5"/>
      <c r="G12" s="5">
        <f t="shared" si="0"/>
        <v>0</v>
      </c>
      <c r="H12" s="10" t="e">
        <f t="shared" si="1"/>
        <v>#DIV/0!</v>
      </c>
    </row>
    <row r="13" spans="1:8" ht="60.75" customHeight="1">
      <c r="A13" s="4" t="s">
        <v>122</v>
      </c>
      <c r="B13" s="7">
        <v>4060</v>
      </c>
      <c r="C13" s="5"/>
      <c r="D13" s="5"/>
      <c r="E13" s="5"/>
      <c r="F13" s="5"/>
      <c r="G13" s="5">
        <f t="shared" si="0"/>
        <v>0</v>
      </c>
      <c r="H13" s="10" t="e">
        <f t="shared" si="1"/>
        <v>#DIV/0!</v>
      </c>
    </row>
    <row r="14" spans="1:8" ht="20.25">
      <c r="A14" s="6"/>
      <c r="B14" s="6"/>
      <c r="C14" s="6"/>
      <c r="D14" s="6"/>
      <c r="E14" s="6"/>
      <c r="F14" s="6"/>
      <c r="G14" s="6"/>
      <c r="H14" s="6"/>
    </row>
    <row r="15" spans="1:8" ht="20.25">
      <c r="A15" s="6"/>
      <c r="B15" s="6"/>
      <c r="C15" s="6"/>
      <c r="D15" s="6"/>
      <c r="E15" s="6"/>
      <c r="F15" s="6"/>
      <c r="G15" s="6"/>
      <c r="H15" s="6"/>
    </row>
    <row r="16" spans="1:8" ht="19.5" customHeight="1">
      <c r="A16" s="8"/>
      <c r="B16" s="6"/>
      <c r="C16" s="6"/>
      <c r="D16" s="6"/>
      <c r="E16" s="6"/>
      <c r="F16" s="6"/>
      <c r="G16" s="6"/>
      <c r="H16" s="6"/>
    </row>
    <row r="17" spans="1:9" s="109" customFormat="1" ht="54" customHeight="1">
      <c r="A17" s="146" t="s">
        <v>267</v>
      </c>
      <c r="B17" s="147"/>
      <c r="C17" s="266" t="s">
        <v>268</v>
      </c>
      <c r="D17" s="266"/>
      <c r="E17" s="190"/>
      <c r="F17" s="148" t="s">
        <v>269</v>
      </c>
      <c r="G17" s="149"/>
      <c r="H17" s="162"/>
      <c r="I17" s="162"/>
    </row>
    <row r="18" spans="1:9" s="164" customFormat="1" ht="37.5" customHeight="1">
      <c r="A18" s="163" t="s">
        <v>179</v>
      </c>
      <c r="C18" s="265" t="s">
        <v>46</v>
      </c>
      <c r="D18" s="265"/>
      <c r="E18" s="163"/>
      <c r="F18" s="163" t="s">
        <v>270</v>
      </c>
      <c r="H18" s="165"/>
      <c r="I18" s="165"/>
    </row>
    <row r="19" spans="1:9">
      <c r="A19" s="26"/>
      <c r="B19" s="24"/>
      <c r="C19" s="24"/>
      <c r="D19" s="24"/>
      <c r="E19" s="24"/>
      <c r="F19" s="24"/>
      <c r="G19" s="24"/>
      <c r="H19" s="24"/>
      <c r="I19" s="24"/>
    </row>
    <row r="20" spans="1:9">
      <c r="A20" s="133"/>
    </row>
    <row r="21" spans="1:9">
      <c r="A21" s="133"/>
    </row>
    <row r="22" spans="1:9">
      <c r="A22" s="133"/>
    </row>
    <row r="23" spans="1:9">
      <c r="A23" s="133"/>
    </row>
    <row r="24" spans="1:9">
      <c r="A24" s="133"/>
    </row>
    <row r="25" spans="1:9">
      <c r="A25" s="133"/>
    </row>
    <row r="26" spans="1:9">
      <c r="A26" s="133"/>
    </row>
    <row r="27" spans="1:9">
      <c r="A27" s="133"/>
    </row>
    <row r="28" spans="1:9">
      <c r="A28" s="133"/>
    </row>
    <row r="29" spans="1:9">
      <c r="A29" s="133"/>
    </row>
    <row r="30" spans="1:9">
      <c r="A30" s="133"/>
    </row>
    <row r="31" spans="1:9">
      <c r="A31" s="133"/>
    </row>
    <row r="32" spans="1:9">
      <c r="A32" s="133"/>
    </row>
    <row r="33" spans="1:1">
      <c r="A33" s="133"/>
    </row>
    <row r="34" spans="1:1">
      <c r="A34" s="133"/>
    </row>
    <row r="35" spans="1:1">
      <c r="A35" s="133"/>
    </row>
    <row r="36" spans="1:1">
      <c r="A36" s="133"/>
    </row>
    <row r="37" spans="1:1">
      <c r="A37" s="133"/>
    </row>
    <row r="38" spans="1:1">
      <c r="A38" s="133"/>
    </row>
    <row r="39" spans="1:1">
      <c r="A39" s="133"/>
    </row>
    <row r="40" spans="1:1">
      <c r="A40" s="133"/>
    </row>
    <row r="41" spans="1:1">
      <c r="A41" s="133"/>
    </row>
    <row r="42" spans="1:1">
      <c r="A42" s="133"/>
    </row>
    <row r="43" spans="1:1">
      <c r="A43" s="133"/>
    </row>
    <row r="44" spans="1:1">
      <c r="A44" s="133"/>
    </row>
    <row r="45" spans="1:1">
      <c r="A45" s="133"/>
    </row>
    <row r="46" spans="1:1">
      <c r="A46" s="133"/>
    </row>
    <row r="47" spans="1:1">
      <c r="A47" s="133"/>
    </row>
    <row r="48" spans="1:1">
      <c r="A48" s="133"/>
    </row>
    <row r="49" spans="1:1">
      <c r="A49" s="133"/>
    </row>
    <row r="50" spans="1:1">
      <c r="A50" s="133"/>
    </row>
    <row r="51" spans="1:1">
      <c r="A51" s="133"/>
    </row>
    <row r="52" spans="1:1">
      <c r="A52" s="133"/>
    </row>
    <row r="53" spans="1:1">
      <c r="A53" s="133"/>
    </row>
    <row r="54" spans="1:1">
      <c r="A54" s="133"/>
    </row>
    <row r="55" spans="1:1">
      <c r="A55" s="133"/>
    </row>
    <row r="56" spans="1:1">
      <c r="A56" s="133"/>
    </row>
    <row r="57" spans="1:1">
      <c r="A57" s="133"/>
    </row>
    <row r="58" spans="1:1">
      <c r="A58" s="133"/>
    </row>
    <row r="59" spans="1:1">
      <c r="A59" s="133"/>
    </row>
    <row r="60" spans="1:1">
      <c r="A60" s="133"/>
    </row>
    <row r="61" spans="1:1">
      <c r="A61" s="133"/>
    </row>
    <row r="62" spans="1:1">
      <c r="A62" s="133"/>
    </row>
    <row r="63" spans="1:1">
      <c r="A63" s="133"/>
    </row>
    <row r="64" spans="1:1">
      <c r="A64" s="133"/>
    </row>
    <row r="65" spans="1:1">
      <c r="A65" s="133"/>
    </row>
    <row r="66" spans="1:1">
      <c r="A66" s="133"/>
    </row>
    <row r="67" spans="1:1">
      <c r="A67" s="133"/>
    </row>
    <row r="68" spans="1:1">
      <c r="A68" s="133"/>
    </row>
    <row r="69" spans="1:1">
      <c r="A69" s="133"/>
    </row>
    <row r="70" spans="1:1">
      <c r="A70" s="133"/>
    </row>
    <row r="71" spans="1:1">
      <c r="A71" s="133"/>
    </row>
    <row r="72" spans="1:1">
      <c r="A72" s="133"/>
    </row>
    <row r="73" spans="1:1">
      <c r="A73" s="133"/>
    </row>
    <row r="74" spans="1:1">
      <c r="A74" s="133"/>
    </row>
    <row r="75" spans="1:1">
      <c r="A75" s="133"/>
    </row>
    <row r="76" spans="1:1">
      <c r="A76" s="133"/>
    </row>
    <row r="77" spans="1:1">
      <c r="A77" s="133"/>
    </row>
    <row r="78" spans="1:1">
      <c r="A78" s="133"/>
    </row>
    <row r="79" spans="1:1">
      <c r="A79" s="133"/>
    </row>
    <row r="80" spans="1:1">
      <c r="A80" s="133"/>
    </row>
    <row r="81" spans="1:1">
      <c r="A81" s="133"/>
    </row>
    <row r="82" spans="1:1">
      <c r="A82" s="133"/>
    </row>
    <row r="83" spans="1:1">
      <c r="A83" s="133"/>
    </row>
    <row r="84" spans="1:1">
      <c r="A84" s="133"/>
    </row>
    <row r="85" spans="1:1">
      <c r="A85" s="133"/>
    </row>
    <row r="86" spans="1:1">
      <c r="A86" s="133"/>
    </row>
    <row r="87" spans="1:1">
      <c r="A87" s="133"/>
    </row>
    <row r="88" spans="1:1">
      <c r="A88" s="133"/>
    </row>
    <row r="89" spans="1:1">
      <c r="A89" s="133"/>
    </row>
    <row r="90" spans="1:1">
      <c r="A90" s="133"/>
    </row>
    <row r="91" spans="1:1">
      <c r="A91" s="133"/>
    </row>
    <row r="92" spans="1:1">
      <c r="A92" s="133"/>
    </row>
    <row r="93" spans="1:1">
      <c r="A93" s="133"/>
    </row>
    <row r="94" spans="1:1">
      <c r="A94" s="133"/>
    </row>
    <row r="95" spans="1:1">
      <c r="A95" s="133"/>
    </row>
    <row r="96" spans="1:1">
      <c r="A96" s="133"/>
    </row>
    <row r="97" spans="1:1">
      <c r="A97" s="133"/>
    </row>
    <row r="98" spans="1:1">
      <c r="A98" s="133"/>
    </row>
    <row r="99" spans="1:1">
      <c r="A99" s="133"/>
    </row>
    <row r="100" spans="1:1">
      <c r="A100" s="133"/>
    </row>
    <row r="101" spans="1:1">
      <c r="A101" s="133"/>
    </row>
    <row r="102" spans="1:1">
      <c r="A102" s="133"/>
    </row>
    <row r="103" spans="1:1">
      <c r="A103" s="133"/>
    </row>
    <row r="104" spans="1:1">
      <c r="A104" s="133"/>
    </row>
    <row r="105" spans="1:1">
      <c r="A105" s="133"/>
    </row>
    <row r="106" spans="1:1">
      <c r="A106" s="133"/>
    </row>
    <row r="107" spans="1:1">
      <c r="A107" s="133"/>
    </row>
    <row r="108" spans="1:1">
      <c r="A108" s="133"/>
    </row>
    <row r="109" spans="1:1">
      <c r="A109" s="133"/>
    </row>
    <row r="110" spans="1:1">
      <c r="A110" s="133"/>
    </row>
    <row r="111" spans="1:1">
      <c r="A111" s="133"/>
    </row>
    <row r="112" spans="1:1">
      <c r="A112" s="133"/>
    </row>
    <row r="113" spans="1:1">
      <c r="A113" s="133"/>
    </row>
    <row r="114" spans="1:1">
      <c r="A114" s="133"/>
    </row>
    <row r="115" spans="1:1">
      <c r="A115" s="133"/>
    </row>
    <row r="116" spans="1:1">
      <c r="A116" s="133"/>
    </row>
    <row r="117" spans="1:1">
      <c r="A117" s="133"/>
    </row>
    <row r="118" spans="1:1">
      <c r="A118" s="133"/>
    </row>
    <row r="119" spans="1:1">
      <c r="A119" s="133"/>
    </row>
    <row r="120" spans="1:1">
      <c r="A120" s="133"/>
    </row>
    <row r="121" spans="1:1">
      <c r="A121" s="133"/>
    </row>
    <row r="122" spans="1:1">
      <c r="A122" s="133"/>
    </row>
    <row r="123" spans="1:1">
      <c r="A123" s="133"/>
    </row>
    <row r="124" spans="1:1">
      <c r="A124" s="133"/>
    </row>
    <row r="125" spans="1:1">
      <c r="A125" s="133"/>
    </row>
    <row r="126" spans="1:1">
      <c r="A126" s="133"/>
    </row>
    <row r="127" spans="1:1">
      <c r="A127" s="133"/>
    </row>
    <row r="128" spans="1:1">
      <c r="A128" s="133"/>
    </row>
    <row r="129" spans="1:1">
      <c r="A129" s="133"/>
    </row>
    <row r="130" spans="1:1">
      <c r="A130" s="133"/>
    </row>
    <row r="131" spans="1:1">
      <c r="A131" s="133"/>
    </row>
    <row r="132" spans="1:1">
      <c r="A132" s="133"/>
    </row>
    <row r="133" spans="1:1">
      <c r="A133" s="133"/>
    </row>
    <row r="134" spans="1:1">
      <c r="A134" s="133"/>
    </row>
    <row r="135" spans="1:1">
      <c r="A135" s="133"/>
    </row>
    <row r="136" spans="1:1">
      <c r="A136" s="133"/>
    </row>
    <row r="137" spans="1:1">
      <c r="A137" s="133"/>
    </row>
    <row r="138" spans="1:1">
      <c r="A138" s="133"/>
    </row>
    <row r="139" spans="1:1">
      <c r="A139" s="133"/>
    </row>
    <row r="140" spans="1:1">
      <c r="A140" s="133"/>
    </row>
    <row r="141" spans="1:1">
      <c r="A141" s="133"/>
    </row>
    <row r="142" spans="1:1">
      <c r="A142" s="133"/>
    </row>
    <row r="143" spans="1:1">
      <c r="A143" s="133"/>
    </row>
    <row r="144" spans="1:1">
      <c r="A144" s="133"/>
    </row>
    <row r="145" spans="1:1">
      <c r="A145" s="133"/>
    </row>
    <row r="146" spans="1:1">
      <c r="A146" s="133"/>
    </row>
    <row r="147" spans="1:1">
      <c r="A147" s="133"/>
    </row>
    <row r="148" spans="1:1">
      <c r="A148" s="133"/>
    </row>
    <row r="149" spans="1:1">
      <c r="A149" s="133"/>
    </row>
    <row r="150" spans="1:1">
      <c r="A150" s="133"/>
    </row>
    <row r="151" spans="1:1">
      <c r="A151" s="133"/>
    </row>
    <row r="152" spans="1:1">
      <c r="A152" s="133"/>
    </row>
    <row r="153" spans="1:1">
      <c r="A153" s="133"/>
    </row>
    <row r="154" spans="1:1">
      <c r="A154" s="133"/>
    </row>
    <row r="155" spans="1:1">
      <c r="A155" s="133"/>
    </row>
    <row r="156" spans="1:1">
      <c r="A156" s="133"/>
    </row>
    <row r="157" spans="1:1">
      <c r="A157" s="133"/>
    </row>
    <row r="158" spans="1:1">
      <c r="A158" s="133"/>
    </row>
    <row r="159" spans="1:1">
      <c r="A159" s="133"/>
    </row>
    <row r="160" spans="1:1">
      <c r="A160" s="133"/>
    </row>
    <row r="161" spans="1:1">
      <c r="A161" s="133"/>
    </row>
    <row r="162" spans="1:1">
      <c r="A162" s="133"/>
    </row>
    <row r="163" spans="1:1">
      <c r="A163" s="133"/>
    </row>
    <row r="164" spans="1:1">
      <c r="A164" s="133"/>
    </row>
    <row r="165" spans="1:1">
      <c r="A165" s="133"/>
    </row>
    <row r="166" spans="1:1">
      <c r="A166" s="133"/>
    </row>
    <row r="167" spans="1:1">
      <c r="A167" s="133"/>
    </row>
    <row r="168" spans="1:1">
      <c r="A168" s="133"/>
    </row>
    <row r="169" spans="1:1">
      <c r="A169" s="133"/>
    </row>
    <row r="170" spans="1:1">
      <c r="A170" s="133"/>
    </row>
    <row r="171" spans="1:1">
      <c r="A171" s="133"/>
    </row>
    <row r="172" spans="1:1">
      <c r="A172" s="133"/>
    </row>
    <row r="173" spans="1:1">
      <c r="A173" s="133"/>
    </row>
    <row r="174" spans="1:1">
      <c r="A174" s="133"/>
    </row>
    <row r="175" spans="1:1">
      <c r="A175" s="133"/>
    </row>
    <row r="176" spans="1:1">
      <c r="A176" s="133"/>
    </row>
    <row r="177" spans="1:1">
      <c r="A177" s="133"/>
    </row>
    <row r="178" spans="1:1">
      <c r="A178" s="133"/>
    </row>
    <row r="179" spans="1:1">
      <c r="A179" s="133"/>
    </row>
    <row r="180" spans="1:1">
      <c r="A180" s="133"/>
    </row>
    <row r="181" spans="1:1">
      <c r="A181" s="133"/>
    </row>
    <row r="182" spans="1:1">
      <c r="A182" s="133"/>
    </row>
    <row r="183" spans="1:1">
      <c r="A183" s="133"/>
    </row>
    <row r="184" spans="1:1">
      <c r="A184" s="133"/>
    </row>
  </sheetData>
  <mergeCells count="8">
    <mergeCell ref="A4:A5"/>
    <mergeCell ref="A2:H2"/>
    <mergeCell ref="B4:B5"/>
    <mergeCell ref="A3:H3"/>
    <mergeCell ref="C18:D18"/>
    <mergeCell ref="C4:D4"/>
    <mergeCell ref="E4:H4"/>
    <mergeCell ref="C17:D17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42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  <pageSetUpPr fitToPage="1"/>
  </sheetPr>
  <dimension ref="A2:I240"/>
  <sheetViews>
    <sheetView view="pageBreakPreview" zoomScale="68" zoomScaleNormal="100" zoomScaleSheetLayoutView="68" workbookViewId="0">
      <selection activeCell="S13" sqref="S13"/>
    </sheetView>
  </sheetViews>
  <sheetFormatPr defaultRowHeight="18.75"/>
  <cols>
    <col min="1" max="1" width="70.28515625" style="25" customWidth="1"/>
    <col min="2" max="2" width="16" style="24" customWidth="1"/>
    <col min="3" max="3" width="19.85546875" style="24" customWidth="1"/>
    <col min="4" max="4" width="21.28515625" style="24" customWidth="1"/>
    <col min="5" max="5" width="23.42578125" style="24" customWidth="1"/>
    <col min="6" max="6" width="22.28515625" style="24" customWidth="1"/>
    <col min="7" max="7" width="24.140625" style="24" customWidth="1"/>
    <col min="8" max="16384" width="9.140625" style="25"/>
  </cols>
  <sheetData>
    <row r="2" spans="1:7" ht="33.75" customHeight="1">
      <c r="A2" s="288" t="s">
        <v>195</v>
      </c>
      <c r="B2" s="288"/>
      <c r="C2" s="288"/>
      <c r="D2" s="288"/>
      <c r="E2" s="288"/>
      <c r="F2" s="288"/>
      <c r="G2" s="288"/>
    </row>
    <row r="3" spans="1:7" ht="28.5" customHeight="1">
      <c r="A3" s="203"/>
      <c r="B3" s="204"/>
      <c r="C3" s="204"/>
      <c r="D3" s="203"/>
      <c r="E3" s="203"/>
      <c r="F3" s="203"/>
      <c r="G3" s="204" t="s">
        <v>161</v>
      </c>
    </row>
    <row r="4" spans="1:7" ht="62.25" customHeight="1">
      <c r="A4" s="97" t="s">
        <v>101</v>
      </c>
      <c r="B4" s="98" t="s">
        <v>7</v>
      </c>
      <c r="C4" s="208" t="s">
        <v>295</v>
      </c>
      <c r="D4" s="208" t="s">
        <v>296</v>
      </c>
      <c r="E4" s="208" t="s">
        <v>297</v>
      </c>
      <c r="F4" s="98" t="s">
        <v>218</v>
      </c>
      <c r="G4" s="99" t="s">
        <v>189</v>
      </c>
    </row>
    <row r="5" spans="1:7" ht="23.25" customHeight="1">
      <c r="A5" s="37">
        <v>1</v>
      </c>
      <c r="B5" s="198">
        <v>2</v>
      </c>
      <c r="C5" s="198">
        <v>3</v>
      </c>
      <c r="D5" s="198">
        <v>4</v>
      </c>
      <c r="E5" s="198">
        <v>5</v>
      </c>
      <c r="F5" s="198">
        <v>6</v>
      </c>
      <c r="G5" s="198">
        <v>7</v>
      </c>
    </row>
    <row r="6" spans="1:7" ht="39" customHeight="1">
      <c r="A6" s="219" t="s">
        <v>49</v>
      </c>
      <c r="B6" s="220">
        <v>4000</v>
      </c>
      <c r="C6" s="34">
        <f>SUM(C7+C11)</f>
        <v>189</v>
      </c>
      <c r="D6" s="34">
        <f t="shared" ref="D6:E6" si="0">SUM(D7+D11)</f>
        <v>6066</v>
      </c>
      <c r="E6" s="34">
        <f t="shared" si="0"/>
        <v>5316</v>
      </c>
      <c r="F6" s="34">
        <f>E6-D6</f>
        <v>-750</v>
      </c>
      <c r="G6" s="258">
        <f>(E6/D6)*100</f>
        <v>87.636003956478731</v>
      </c>
    </row>
    <row r="7" spans="1:7" ht="33" customHeight="1">
      <c r="A7" s="221" t="s">
        <v>1</v>
      </c>
      <c r="B7" s="222">
        <v>4020</v>
      </c>
      <c r="C7" s="139">
        <f>SUM(C8:C9)</f>
        <v>80</v>
      </c>
      <c r="D7" s="139">
        <f>SUM(D8:D10)</f>
        <v>6066</v>
      </c>
      <c r="E7" s="139">
        <f>SUM(E8:E10)</f>
        <v>5316</v>
      </c>
      <c r="F7" s="139">
        <f t="shared" ref="F7:F17" si="1">E7-D7</f>
        <v>-750</v>
      </c>
      <c r="G7" s="263">
        <f t="shared" ref="G7:G17" si="2">(E7/D7)*100</f>
        <v>87.636003956478731</v>
      </c>
    </row>
    <row r="8" spans="1:7" ht="33" customHeight="1">
      <c r="A8" s="223" t="s">
        <v>285</v>
      </c>
      <c r="B8" s="198"/>
      <c r="C8" s="38">
        <v>37</v>
      </c>
      <c r="D8" s="38"/>
      <c r="E8" s="38"/>
      <c r="F8" s="38">
        <f t="shared" si="1"/>
        <v>0</v>
      </c>
      <c r="G8" s="258"/>
    </row>
    <row r="9" spans="1:7" ht="33" customHeight="1">
      <c r="A9" s="224" t="s">
        <v>311</v>
      </c>
      <c r="B9" s="198"/>
      <c r="C9" s="38">
        <v>43</v>
      </c>
      <c r="D9" s="38"/>
      <c r="E9" s="38"/>
      <c r="F9" s="38">
        <f t="shared" si="1"/>
        <v>0</v>
      </c>
      <c r="G9" s="258"/>
    </row>
    <row r="10" spans="1:7" ht="38.25" customHeight="1">
      <c r="A10" s="224" t="s">
        <v>330</v>
      </c>
      <c r="B10" s="198"/>
      <c r="C10" s="38"/>
      <c r="D10" s="38">
        <v>6066</v>
      </c>
      <c r="E10" s="38">
        <v>5316</v>
      </c>
      <c r="F10" s="38">
        <f t="shared" si="1"/>
        <v>-750</v>
      </c>
      <c r="G10" s="259">
        <f t="shared" si="2"/>
        <v>87.636003956478731</v>
      </c>
    </row>
    <row r="11" spans="1:7" s="183" customFormat="1" ht="56.25" customHeight="1">
      <c r="A11" s="221" t="s">
        <v>15</v>
      </c>
      <c r="B11" s="225">
        <v>4030</v>
      </c>
      <c r="C11" s="139">
        <f>SUM(C12:C17)</f>
        <v>109</v>
      </c>
      <c r="D11" s="47"/>
      <c r="E11" s="47"/>
      <c r="F11" s="47">
        <f t="shared" si="1"/>
        <v>0</v>
      </c>
      <c r="G11" s="141" t="e">
        <f t="shared" si="2"/>
        <v>#DIV/0!</v>
      </c>
    </row>
    <row r="12" spans="1:7" s="183" customFormat="1" ht="33" customHeight="1">
      <c r="A12" s="223" t="s">
        <v>286</v>
      </c>
      <c r="B12" s="226"/>
      <c r="C12" s="38">
        <v>30</v>
      </c>
      <c r="D12" s="47"/>
      <c r="E12" s="47"/>
      <c r="F12" s="47">
        <f t="shared" si="1"/>
        <v>0</v>
      </c>
      <c r="G12" s="141" t="e">
        <f t="shared" si="2"/>
        <v>#DIV/0!</v>
      </c>
    </row>
    <row r="13" spans="1:7" s="183" customFormat="1" ht="31.5" customHeight="1">
      <c r="A13" s="223" t="s">
        <v>312</v>
      </c>
      <c r="B13" s="226"/>
      <c r="C13" s="38">
        <v>13</v>
      </c>
      <c r="D13" s="47"/>
      <c r="E13" s="47"/>
      <c r="F13" s="47">
        <f t="shared" si="1"/>
        <v>0</v>
      </c>
      <c r="G13" s="141" t="e">
        <f t="shared" si="2"/>
        <v>#DIV/0!</v>
      </c>
    </row>
    <row r="14" spans="1:7" s="183" customFormat="1" ht="38.25" customHeight="1">
      <c r="A14" s="223" t="s">
        <v>321</v>
      </c>
      <c r="B14" s="225"/>
      <c r="C14" s="38">
        <v>8</v>
      </c>
      <c r="D14" s="94"/>
      <c r="E14" s="94"/>
      <c r="F14" s="46">
        <f t="shared" si="1"/>
        <v>0</v>
      </c>
      <c r="G14" s="140" t="e">
        <f t="shared" si="2"/>
        <v>#DIV/0!</v>
      </c>
    </row>
    <row r="15" spans="1:7" s="183" customFormat="1" ht="38.25" customHeight="1">
      <c r="A15" s="223" t="s">
        <v>313</v>
      </c>
      <c r="B15" s="225"/>
      <c r="C15" s="38">
        <v>39</v>
      </c>
      <c r="D15" s="94"/>
      <c r="E15" s="94"/>
      <c r="F15" s="46"/>
      <c r="G15" s="140"/>
    </row>
    <row r="16" spans="1:7" s="183" customFormat="1" ht="38.25" customHeight="1">
      <c r="A16" s="223" t="s">
        <v>314</v>
      </c>
      <c r="B16" s="225"/>
      <c r="C16" s="38">
        <v>5</v>
      </c>
      <c r="D16" s="94"/>
      <c r="E16" s="94"/>
      <c r="F16" s="46"/>
      <c r="G16" s="140"/>
    </row>
    <row r="17" spans="1:9" s="183" customFormat="1" ht="36" customHeight="1">
      <c r="A17" s="223" t="s">
        <v>287</v>
      </c>
      <c r="B17" s="226"/>
      <c r="C17" s="38">
        <v>14</v>
      </c>
      <c r="D17" s="47"/>
      <c r="E17" s="47"/>
      <c r="F17" s="47">
        <f t="shared" si="1"/>
        <v>0</v>
      </c>
      <c r="G17" s="141" t="e">
        <f t="shared" si="2"/>
        <v>#DIV/0!</v>
      </c>
    </row>
    <row r="18" spans="1:9" ht="39.75" customHeight="1">
      <c r="A18" s="26"/>
      <c r="D18" s="227"/>
      <c r="E18" s="228"/>
      <c r="F18" s="228"/>
      <c r="G18" s="228"/>
    </row>
    <row r="19" spans="1:9" s="169" customFormat="1" ht="26.25" customHeight="1">
      <c r="A19" s="146" t="s">
        <v>267</v>
      </c>
      <c r="B19" s="147"/>
      <c r="C19" s="266" t="s">
        <v>268</v>
      </c>
      <c r="D19" s="266"/>
      <c r="E19" s="190"/>
      <c r="F19" s="148" t="s">
        <v>269</v>
      </c>
      <c r="G19" s="149"/>
      <c r="H19" s="162"/>
      <c r="I19" s="162"/>
    </row>
    <row r="20" spans="1:9" s="169" customFormat="1">
      <c r="A20" s="197" t="s">
        <v>179</v>
      </c>
      <c r="B20" s="109"/>
      <c r="C20" s="289" t="s">
        <v>46</v>
      </c>
      <c r="D20" s="289"/>
      <c r="E20" s="197"/>
      <c r="F20" s="197" t="s">
        <v>270</v>
      </c>
      <c r="G20" s="109"/>
    </row>
    <row r="21" spans="1:9">
      <c r="A21" s="26"/>
      <c r="H21" s="24"/>
      <c r="I21" s="24"/>
    </row>
    <row r="22" spans="1:9">
      <c r="A22" s="26"/>
      <c r="D22" s="227"/>
      <c r="E22" s="228"/>
      <c r="F22" s="228"/>
      <c r="G22" s="228"/>
    </row>
    <row r="23" spans="1:9">
      <c r="A23" s="26"/>
      <c r="D23" s="227"/>
      <c r="E23" s="228"/>
      <c r="F23" s="228"/>
      <c r="G23" s="228"/>
    </row>
    <row r="24" spans="1:9">
      <c r="A24" s="26"/>
      <c r="D24" s="227"/>
      <c r="E24" s="228"/>
      <c r="F24" s="228"/>
      <c r="G24" s="228"/>
    </row>
    <row r="25" spans="1:9">
      <c r="A25" s="26"/>
      <c r="D25" s="227"/>
      <c r="E25" s="228"/>
      <c r="F25" s="228"/>
      <c r="G25" s="228"/>
    </row>
    <row r="26" spans="1:9">
      <c r="A26" s="26"/>
      <c r="D26" s="227"/>
      <c r="E26" s="228"/>
      <c r="F26" s="228"/>
      <c r="G26" s="228"/>
    </row>
    <row r="27" spans="1:9">
      <c r="A27" s="26"/>
      <c r="D27" s="227"/>
      <c r="E27" s="228"/>
      <c r="F27" s="228"/>
      <c r="G27" s="228"/>
    </row>
    <row r="28" spans="1:9">
      <c r="A28" s="26"/>
      <c r="D28" s="227"/>
      <c r="E28" s="228"/>
      <c r="F28" s="228"/>
      <c r="G28" s="228"/>
    </row>
    <row r="29" spans="1:9">
      <c r="A29" s="26"/>
      <c r="D29" s="227"/>
      <c r="E29" s="228"/>
      <c r="F29" s="228"/>
      <c r="G29" s="228"/>
    </row>
    <row r="30" spans="1:9">
      <c r="A30" s="26"/>
      <c r="D30" s="227"/>
      <c r="E30" s="228"/>
      <c r="F30" s="228"/>
      <c r="G30" s="228"/>
    </row>
    <row r="31" spans="1:9">
      <c r="A31" s="26"/>
      <c r="D31" s="227"/>
      <c r="E31" s="228"/>
      <c r="F31" s="228"/>
      <c r="G31" s="228"/>
    </row>
    <row r="32" spans="1:9">
      <c r="A32" s="26"/>
      <c r="D32" s="227"/>
      <c r="E32" s="228"/>
      <c r="F32" s="228"/>
      <c r="G32" s="228"/>
    </row>
    <row r="33" spans="1:7">
      <c r="A33" s="26"/>
      <c r="D33" s="227"/>
      <c r="E33" s="228"/>
      <c r="F33" s="228"/>
      <c r="G33" s="228"/>
    </row>
    <row r="34" spans="1:7">
      <c r="A34" s="26"/>
      <c r="D34" s="227"/>
      <c r="E34" s="228"/>
      <c r="F34" s="228"/>
      <c r="G34" s="228"/>
    </row>
    <row r="35" spans="1:7">
      <c r="A35" s="26"/>
      <c r="D35" s="227"/>
      <c r="E35" s="228"/>
      <c r="F35" s="228"/>
      <c r="G35" s="228"/>
    </row>
    <row r="36" spans="1:7">
      <c r="A36" s="26"/>
      <c r="D36" s="227"/>
      <c r="E36" s="228"/>
      <c r="F36" s="228"/>
      <c r="G36" s="228"/>
    </row>
    <row r="37" spans="1:7">
      <c r="A37" s="26"/>
      <c r="D37" s="227"/>
      <c r="E37" s="228"/>
      <c r="F37" s="228"/>
      <c r="G37" s="228"/>
    </row>
    <row r="38" spans="1:7">
      <c r="A38" s="26"/>
      <c r="D38" s="227"/>
      <c r="E38" s="228"/>
      <c r="F38" s="228"/>
      <c r="G38" s="228"/>
    </row>
    <row r="39" spans="1:7">
      <c r="A39" s="26"/>
      <c r="D39" s="227"/>
      <c r="E39" s="228"/>
      <c r="F39" s="228"/>
      <c r="G39" s="228"/>
    </row>
    <row r="40" spans="1:7">
      <c r="A40" s="26"/>
      <c r="D40" s="227"/>
      <c r="E40" s="228"/>
      <c r="F40" s="228"/>
      <c r="G40" s="228"/>
    </row>
    <row r="41" spans="1:7">
      <c r="A41" s="26"/>
      <c r="D41" s="227"/>
      <c r="E41" s="228"/>
      <c r="F41" s="228"/>
      <c r="G41" s="228"/>
    </row>
    <row r="42" spans="1:7">
      <c r="A42" s="26"/>
      <c r="D42" s="227"/>
      <c r="E42" s="228"/>
      <c r="F42" s="228"/>
      <c r="G42" s="228"/>
    </row>
    <row r="43" spans="1:7">
      <c r="A43" s="26"/>
      <c r="D43" s="227"/>
      <c r="E43" s="228"/>
      <c r="F43" s="228"/>
      <c r="G43" s="228"/>
    </row>
    <row r="44" spans="1:7">
      <c r="A44" s="26"/>
      <c r="D44" s="227"/>
      <c r="E44" s="228"/>
      <c r="F44" s="228"/>
      <c r="G44" s="228"/>
    </row>
    <row r="45" spans="1:7">
      <c r="A45" s="26"/>
      <c r="D45" s="227"/>
      <c r="E45" s="228"/>
      <c r="F45" s="228"/>
      <c r="G45" s="228"/>
    </row>
    <row r="46" spans="1:7">
      <c r="A46" s="26"/>
      <c r="D46" s="227"/>
      <c r="E46" s="228"/>
      <c r="F46" s="228"/>
      <c r="G46" s="228"/>
    </row>
    <row r="47" spans="1:7">
      <c r="A47" s="26"/>
      <c r="D47" s="227"/>
      <c r="E47" s="228"/>
      <c r="F47" s="228"/>
      <c r="G47" s="228"/>
    </row>
    <row r="48" spans="1:7">
      <c r="A48" s="26"/>
      <c r="D48" s="227"/>
      <c r="E48" s="228"/>
      <c r="F48" s="228"/>
      <c r="G48" s="228"/>
    </row>
    <row r="49" spans="1:7">
      <c r="A49" s="26"/>
      <c r="D49" s="227"/>
      <c r="E49" s="228"/>
      <c r="F49" s="228"/>
      <c r="G49" s="228"/>
    </row>
    <row r="50" spans="1:7">
      <c r="A50" s="26"/>
      <c r="D50" s="227"/>
      <c r="E50" s="228"/>
      <c r="F50" s="228"/>
      <c r="G50" s="228"/>
    </row>
    <row r="51" spans="1:7">
      <c r="A51" s="26"/>
      <c r="D51" s="227"/>
      <c r="E51" s="228"/>
      <c r="F51" s="228"/>
      <c r="G51" s="228"/>
    </row>
    <row r="52" spans="1:7">
      <c r="A52" s="26"/>
      <c r="D52" s="227"/>
      <c r="E52" s="228"/>
      <c r="F52" s="228"/>
      <c r="G52" s="228"/>
    </row>
    <row r="53" spans="1:7">
      <c r="A53" s="26"/>
      <c r="D53" s="227"/>
      <c r="E53" s="228"/>
      <c r="F53" s="228"/>
      <c r="G53" s="228"/>
    </row>
    <row r="54" spans="1:7">
      <c r="A54" s="26"/>
      <c r="D54" s="227"/>
      <c r="E54" s="228"/>
      <c r="F54" s="228"/>
      <c r="G54" s="228"/>
    </row>
    <row r="55" spans="1:7">
      <c r="A55" s="26"/>
      <c r="D55" s="227"/>
      <c r="E55" s="228"/>
      <c r="F55" s="228"/>
      <c r="G55" s="228"/>
    </row>
    <row r="56" spans="1:7">
      <c r="A56" s="26"/>
      <c r="D56" s="227"/>
      <c r="E56" s="228"/>
      <c r="F56" s="228"/>
      <c r="G56" s="228"/>
    </row>
    <row r="57" spans="1:7">
      <c r="A57" s="26"/>
      <c r="D57" s="227"/>
      <c r="E57" s="228"/>
      <c r="F57" s="228"/>
      <c r="G57" s="228"/>
    </row>
    <row r="58" spans="1:7">
      <c r="A58" s="26"/>
      <c r="D58" s="227"/>
      <c r="E58" s="228"/>
      <c r="F58" s="228"/>
      <c r="G58" s="228"/>
    </row>
    <row r="59" spans="1:7">
      <c r="A59" s="26"/>
      <c r="D59" s="227"/>
      <c r="E59" s="228"/>
      <c r="F59" s="228"/>
      <c r="G59" s="228"/>
    </row>
    <row r="60" spans="1:7">
      <c r="A60" s="26"/>
      <c r="D60" s="227"/>
      <c r="E60" s="228"/>
      <c r="F60" s="228"/>
      <c r="G60" s="228"/>
    </row>
    <row r="61" spans="1:7">
      <c r="A61" s="26"/>
      <c r="D61" s="227"/>
      <c r="E61" s="228"/>
      <c r="F61" s="228"/>
      <c r="G61" s="228"/>
    </row>
    <row r="62" spans="1:7">
      <c r="A62" s="26"/>
      <c r="D62" s="227"/>
      <c r="E62" s="228"/>
      <c r="F62" s="228"/>
      <c r="G62" s="228"/>
    </row>
    <row r="63" spans="1:7">
      <c r="A63" s="26"/>
      <c r="D63" s="227"/>
      <c r="E63" s="228"/>
      <c r="F63" s="228"/>
      <c r="G63" s="228"/>
    </row>
    <row r="64" spans="1:7">
      <c r="A64" s="26"/>
      <c r="D64" s="227"/>
      <c r="E64" s="228"/>
      <c r="F64" s="228"/>
      <c r="G64" s="228"/>
    </row>
    <row r="65" spans="1:7">
      <c r="A65" s="26"/>
      <c r="D65" s="227"/>
      <c r="E65" s="228"/>
      <c r="F65" s="228"/>
      <c r="G65" s="228"/>
    </row>
    <row r="66" spans="1:7">
      <c r="A66" s="26"/>
      <c r="D66" s="227"/>
      <c r="E66" s="228"/>
      <c r="F66" s="228"/>
      <c r="G66" s="228"/>
    </row>
    <row r="67" spans="1:7">
      <c r="A67" s="26"/>
      <c r="D67" s="227"/>
      <c r="E67" s="228"/>
      <c r="F67" s="228"/>
      <c r="G67" s="228"/>
    </row>
    <row r="68" spans="1:7">
      <c r="A68" s="26"/>
      <c r="D68" s="227"/>
      <c r="E68" s="228"/>
      <c r="F68" s="228"/>
      <c r="G68" s="228"/>
    </row>
    <row r="69" spans="1:7">
      <c r="A69" s="26"/>
      <c r="D69" s="227"/>
      <c r="E69" s="228"/>
      <c r="F69" s="228"/>
      <c r="G69" s="228"/>
    </row>
    <row r="70" spans="1:7">
      <c r="A70" s="26"/>
      <c r="D70" s="227"/>
      <c r="E70" s="228"/>
      <c r="F70" s="228"/>
      <c r="G70" s="228"/>
    </row>
    <row r="71" spans="1:7">
      <c r="A71" s="26"/>
      <c r="D71" s="227"/>
      <c r="E71" s="228"/>
      <c r="F71" s="228"/>
      <c r="G71" s="228"/>
    </row>
    <row r="72" spans="1:7">
      <c r="A72" s="26"/>
      <c r="D72" s="227"/>
      <c r="E72" s="228"/>
      <c r="F72" s="228"/>
      <c r="G72" s="228"/>
    </row>
    <row r="73" spans="1:7">
      <c r="A73" s="26"/>
    </row>
    <row r="74" spans="1:7">
      <c r="A74" s="207"/>
    </row>
    <row r="75" spans="1:7">
      <c r="A75" s="207"/>
    </row>
    <row r="76" spans="1:7">
      <c r="A76" s="207"/>
    </row>
    <row r="77" spans="1:7">
      <c r="A77" s="207"/>
    </row>
    <row r="78" spans="1:7">
      <c r="A78" s="207"/>
    </row>
    <row r="79" spans="1:7">
      <c r="A79" s="207"/>
    </row>
    <row r="80" spans="1:7">
      <c r="A80" s="207"/>
    </row>
    <row r="81" spans="1:1">
      <c r="A81" s="207"/>
    </row>
    <row r="82" spans="1:1">
      <c r="A82" s="207"/>
    </row>
    <row r="83" spans="1:1">
      <c r="A83" s="207"/>
    </row>
    <row r="84" spans="1:1">
      <c r="A84" s="207"/>
    </row>
    <row r="85" spans="1:1">
      <c r="A85" s="207"/>
    </row>
    <row r="86" spans="1:1">
      <c r="A86" s="207"/>
    </row>
    <row r="87" spans="1:1">
      <c r="A87" s="207"/>
    </row>
    <row r="88" spans="1:1">
      <c r="A88" s="207"/>
    </row>
    <row r="89" spans="1:1">
      <c r="A89" s="207"/>
    </row>
    <row r="90" spans="1:1">
      <c r="A90" s="207"/>
    </row>
    <row r="91" spans="1:1">
      <c r="A91" s="207"/>
    </row>
    <row r="92" spans="1:1">
      <c r="A92" s="207"/>
    </row>
    <row r="93" spans="1:1">
      <c r="A93" s="207"/>
    </row>
    <row r="94" spans="1:1">
      <c r="A94" s="207"/>
    </row>
    <row r="95" spans="1:1">
      <c r="A95" s="207"/>
    </row>
    <row r="96" spans="1:1">
      <c r="A96" s="207"/>
    </row>
    <row r="97" spans="1:1">
      <c r="A97" s="207"/>
    </row>
    <row r="98" spans="1:1">
      <c r="A98" s="207"/>
    </row>
    <row r="99" spans="1:1">
      <c r="A99" s="207"/>
    </row>
    <row r="100" spans="1:1">
      <c r="A100" s="207"/>
    </row>
    <row r="101" spans="1:1">
      <c r="A101" s="207"/>
    </row>
    <row r="102" spans="1:1">
      <c r="A102" s="207"/>
    </row>
    <row r="103" spans="1:1">
      <c r="A103" s="207"/>
    </row>
    <row r="104" spans="1:1">
      <c r="A104" s="207"/>
    </row>
    <row r="105" spans="1:1">
      <c r="A105" s="207"/>
    </row>
    <row r="106" spans="1:1">
      <c r="A106" s="207"/>
    </row>
    <row r="107" spans="1:1">
      <c r="A107" s="207"/>
    </row>
    <row r="108" spans="1:1">
      <c r="A108" s="207"/>
    </row>
    <row r="109" spans="1:1">
      <c r="A109" s="207"/>
    </row>
    <row r="110" spans="1:1">
      <c r="A110" s="207"/>
    </row>
    <row r="111" spans="1:1">
      <c r="A111" s="207"/>
    </row>
    <row r="112" spans="1:1">
      <c r="A112" s="207"/>
    </row>
    <row r="113" spans="1:1">
      <c r="A113" s="207"/>
    </row>
    <row r="114" spans="1:1">
      <c r="A114" s="207"/>
    </row>
    <row r="115" spans="1:1">
      <c r="A115" s="207"/>
    </row>
    <row r="116" spans="1:1">
      <c r="A116" s="207"/>
    </row>
    <row r="117" spans="1:1">
      <c r="A117" s="207"/>
    </row>
    <row r="118" spans="1:1">
      <c r="A118" s="207"/>
    </row>
    <row r="119" spans="1:1">
      <c r="A119" s="207"/>
    </row>
    <row r="120" spans="1:1">
      <c r="A120" s="207"/>
    </row>
    <row r="121" spans="1:1">
      <c r="A121" s="207"/>
    </row>
    <row r="122" spans="1:1">
      <c r="A122" s="207"/>
    </row>
    <row r="123" spans="1:1">
      <c r="A123" s="207"/>
    </row>
    <row r="124" spans="1:1">
      <c r="A124" s="207"/>
    </row>
    <row r="125" spans="1:1">
      <c r="A125" s="207"/>
    </row>
    <row r="126" spans="1:1">
      <c r="A126" s="207"/>
    </row>
    <row r="127" spans="1:1">
      <c r="A127" s="207"/>
    </row>
    <row r="128" spans="1:1">
      <c r="A128" s="207"/>
    </row>
    <row r="129" spans="1:1">
      <c r="A129" s="207"/>
    </row>
    <row r="130" spans="1:1">
      <c r="A130" s="207"/>
    </row>
    <row r="131" spans="1:1">
      <c r="A131" s="207"/>
    </row>
    <row r="132" spans="1:1">
      <c r="A132" s="207"/>
    </row>
    <row r="133" spans="1:1">
      <c r="A133" s="207"/>
    </row>
    <row r="134" spans="1:1">
      <c r="A134" s="207"/>
    </row>
    <row r="135" spans="1:1">
      <c r="A135" s="207"/>
    </row>
    <row r="136" spans="1:1">
      <c r="A136" s="207"/>
    </row>
    <row r="137" spans="1:1">
      <c r="A137" s="207"/>
    </row>
    <row r="138" spans="1:1">
      <c r="A138" s="207"/>
    </row>
    <row r="139" spans="1:1">
      <c r="A139" s="207"/>
    </row>
    <row r="140" spans="1:1">
      <c r="A140" s="207"/>
    </row>
    <row r="141" spans="1:1">
      <c r="A141" s="207"/>
    </row>
    <row r="142" spans="1:1">
      <c r="A142" s="207"/>
    </row>
    <row r="143" spans="1:1">
      <c r="A143" s="207"/>
    </row>
    <row r="144" spans="1:1">
      <c r="A144" s="207"/>
    </row>
    <row r="145" spans="1:1">
      <c r="A145" s="207"/>
    </row>
    <row r="146" spans="1:1">
      <c r="A146" s="207"/>
    </row>
    <row r="147" spans="1:1">
      <c r="A147" s="207"/>
    </row>
    <row r="148" spans="1:1">
      <c r="A148" s="207"/>
    </row>
    <row r="149" spans="1:1">
      <c r="A149" s="207"/>
    </row>
    <row r="150" spans="1:1">
      <c r="A150" s="207"/>
    </row>
    <row r="151" spans="1:1">
      <c r="A151" s="207"/>
    </row>
    <row r="152" spans="1:1">
      <c r="A152" s="207"/>
    </row>
    <row r="153" spans="1:1">
      <c r="A153" s="207"/>
    </row>
    <row r="154" spans="1:1">
      <c r="A154" s="207"/>
    </row>
    <row r="155" spans="1:1">
      <c r="A155" s="207"/>
    </row>
    <row r="156" spans="1:1">
      <c r="A156" s="207"/>
    </row>
    <row r="157" spans="1:1">
      <c r="A157" s="207"/>
    </row>
    <row r="158" spans="1:1">
      <c r="A158" s="207"/>
    </row>
    <row r="159" spans="1:1">
      <c r="A159" s="207"/>
    </row>
    <row r="160" spans="1:1">
      <c r="A160" s="207"/>
    </row>
    <row r="161" spans="1:1">
      <c r="A161" s="207"/>
    </row>
    <row r="162" spans="1:1">
      <c r="A162" s="207"/>
    </row>
    <row r="163" spans="1:1">
      <c r="A163" s="207"/>
    </row>
    <row r="164" spans="1:1">
      <c r="A164" s="207"/>
    </row>
    <row r="165" spans="1:1">
      <c r="A165" s="207"/>
    </row>
    <row r="166" spans="1:1">
      <c r="A166" s="207"/>
    </row>
    <row r="167" spans="1:1">
      <c r="A167" s="207"/>
    </row>
    <row r="168" spans="1:1">
      <c r="A168" s="207"/>
    </row>
    <row r="169" spans="1:1">
      <c r="A169" s="207"/>
    </row>
    <row r="170" spans="1:1">
      <c r="A170" s="207"/>
    </row>
    <row r="171" spans="1:1">
      <c r="A171" s="207"/>
    </row>
    <row r="172" spans="1:1">
      <c r="A172" s="207"/>
    </row>
    <row r="173" spans="1:1">
      <c r="A173" s="207"/>
    </row>
    <row r="174" spans="1:1">
      <c r="A174" s="207"/>
    </row>
    <row r="175" spans="1:1">
      <c r="A175" s="207"/>
    </row>
    <row r="176" spans="1:1">
      <c r="A176" s="207"/>
    </row>
    <row r="177" spans="1:1">
      <c r="A177" s="207"/>
    </row>
    <row r="178" spans="1:1">
      <c r="A178" s="207"/>
    </row>
    <row r="179" spans="1:1">
      <c r="A179" s="207"/>
    </row>
    <row r="180" spans="1:1">
      <c r="A180" s="207"/>
    </row>
    <row r="181" spans="1:1">
      <c r="A181" s="207"/>
    </row>
    <row r="182" spans="1:1">
      <c r="A182" s="207"/>
    </row>
    <row r="183" spans="1:1">
      <c r="A183" s="207"/>
    </row>
    <row r="184" spans="1:1">
      <c r="A184" s="207"/>
    </row>
    <row r="185" spans="1:1">
      <c r="A185" s="207"/>
    </row>
    <row r="186" spans="1:1">
      <c r="A186" s="207"/>
    </row>
    <row r="187" spans="1:1">
      <c r="A187" s="207"/>
    </row>
    <row r="188" spans="1:1">
      <c r="A188" s="207"/>
    </row>
    <row r="189" spans="1:1">
      <c r="A189" s="207"/>
    </row>
    <row r="190" spans="1:1">
      <c r="A190" s="207"/>
    </row>
    <row r="191" spans="1:1">
      <c r="A191" s="207"/>
    </row>
    <row r="192" spans="1:1">
      <c r="A192" s="207"/>
    </row>
    <row r="193" spans="1:1">
      <c r="A193" s="207"/>
    </row>
    <row r="194" spans="1:1">
      <c r="A194" s="207"/>
    </row>
    <row r="195" spans="1:1">
      <c r="A195" s="207"/>
    </row>
    <row r="196" spans="1:1">
      <c r="A196" s="207"/>
    </row>
    <row r="197" spans="1:1">
      <c r="A197" s="207"/>
    </row>
    <row r="198" spans="1:1">
      <c r="A198" s="207"/>
    </row>
    <row r="199" spans="1:1">
      <c r="A199" s="207"/>
    </row>
    <row r="200" spans="1:1">
      <c r="A200" s="207"/>
    </row>
    <row r="201" spans="1:1">
      <c r="A201" s="207"/>
    </row>
    <row r="202" spans="1:1">
      <c r="A202" s="207"/>
    </row>
    <row r="203" spans="1:1">
      <c r="A203" s="207"/>
    </row>
    <row r="204" spans="1:1">
      <c r="A204" s="207"/>
    </row>
    <row r="205" spans="1:1">
      <c r="A205" s="207"/>
    </row>
    <row r="206" spans="1:1">
      <c r="A206" s="207"/>
    </row>
    <row r="207" spans="1:1">
      <c r="A207" s="207"/>
    </row>
    <row r="208" spans="1:1">
      <c r="A208" s="207"/>
    </row>
    <row r="209" spans="1:1">
      <c r="A209" s="207"/>
    </row>
    <row r="210" spans="1:1">
      <c r="A210" s="207"/>
    </row>
    <row r="211" spans="1:1">
      <c r="A211" s="207"/>
    </row>
    <row r="212" spans="1:1">
      <c r="A212" s="207"/>
    </row>
    <row r="213" spans="1:1">
      <c r="A213" s="207"/>
    </row>
    <row r="214" spans="1:1">
      <c r="A214" s="207"/>
    </row>
    <row r="215" spans="1:1">
      <c r="A215" s="207"/>
    </row>
    <row r="216" spans="1:1">
      <c r="A216" s="207"/>
    </row>
    <row r="217" spans="1:1">
      <c r="A217" s="207"/>
    </row>
    <row r="218" spans="1:1">
      <c r="A218" s="207"/>
    </row>
    <row r="219" spans="1:1">
      <c r="A219" s="207"/>
    </row>
    <row r="220" spans="1:1">
      <c r="A220" s="207"/>
    </row>
    <row r="221" spans="1:1">
      <c r="A221" s="207"/>
    </row>
    <row r="222" spans="1:1">
      <c r="A222" s="207"/>
    </row>
    <row r="223" spans="1:1">
      <c r="A223" s="207"/>
    </row>
    <row r="224" spans="1:1">
      <c r="A224" s="207"/>
    </row>
    <row r="225" spans="1:1">
      <c r="A225" s="207"/>
    </row>
    <row r="226" spans="1:1">
      <c r="A226" s="207"/>
    </row>
    <row r="227" spans="1:1">
      <c r="A227" s="207"/>
    </row>
    <row r="228" spans="1:1">
      <c r="A228" s="207"/>
    </row>
    <row r="229" spans="1:1">
      <c r="A229" s="207"/>
    </row>
    <row r="230" spans="1:1">
      <c r="A230" s="207"/>
    </row>
    <row r="231" spans="1:1">
      <c r="A231" s="207"/>
    </row>
    <row r="232" spans="1:1">
      <c r="A232" s="207"/>
    </row>
    <row r="233" spans="1:1">
      <c r="A233" s="207"/>
    </row>
    <row r="234" spans="1:1">
      <c r="A234" s="207"/>
    </row>
    <row r="235" spans="1:1">
      <c r="A235" s="207"/>
    </row>
    <row r="236" spans="1:1">
      <c r="A236" s="207"/>
    </row>
    <row r="237" spans="1:1">
      <c r="A237" s="207"/>
    </row>
    <row r="238" spans="1:1">
      <c r="A238" s="207"/>
    </row>
    <row r="239" spans="1:1">
      <c r="A239" s="207"/>
    </row>
    <row r="240" spans="1:1">
      <c r="A240" s="207"/>
    </row>
  </sheetData>
  <mergeCells count="3">
    <mergeCell ref="A2:G2"/>
    <mergeCell ref="C19:D19"/>
    <mergeCell ref="C20:D20"/>
  </mergeCells>
  <pageMargins left="0.59055118110236227" right="0.59055118110236227" top="0.98425196850393704" bottom="0.59055118110236227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O64"/>
  <sheetViews>
    <sheetView tabSelected="1" view="pageBreakPreview" topLeftCell="A31" zoomScale="75" zoomScaleNormal="75" zoomScaleSheetLayoutView="75" workbookViewId="0">
      <selection activeCell="A42" sqref="A42:C42"/>
    </sheetView>
  </sheetViews>
  <sheetFormatPr defaultRowHeight="18.75"/>
  <cols>
    <col min="1" max="1" width="44.85546875" style="25" customWidth="1"/>
    <col min="2" max="2" width="28.7109375" style="52" customWidth="1"/>
    <col min="3" max="3" width="21.5703125" style="25" customWidth="1"/>
    <col min="4" max="4" width="16.140625" style="25" customWidth="1"/>
    <col min="5" max="5" width="15.42578125" style="25" customWidth="1"/>
    <col min="6" max="6" width="16.5703125" style="25" customWidth="1"/>
    <col min="7" max="7" width="15.28515625" style="25" customWidth="1"/>
    <col min="8" max="8" width="16.5703125" style="25" customWidth="1"/>
    <col min="9" max="9" width="16.140625" style="25" customWidth="1"/>
    <col min="10" max="10" width="16.42578125" style="25" customWidth="1"/>
    <col min="11" max="11" width="16.5703125" style="25" customWidth="1"/>
    <col min="12" max="12" width="16.85546875" style="25" customWidth="1"/>
    <col min="13" max="15" width="16.7109375" style="25" customWidth="1"/>
    <col min="16" max="16384" width="9.140625" style="25"/>
  </cols>
  <sheetData>
    <row r="1" spans="1:15" ht="20.25">
      <c r="O1" s="65" t="s">
        <v>173</v>
      </c>
    </row>
    <row r="2" spans="1:15" ht="27.75" customHeight="1">
      <c r="A2" s="300" t="s">
        <v>65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</row>
    <row r="3" spans="1:15" ht="27.75" customHeight="1">
      <c r="A3" s="300" t="s">
        <v>305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</row>
    <row r="4" spans="1:15" ht="27.75" customHeight="1">
      <c r="A4" s="301" t="s">
        <v>288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</row>
    <row r="5" spans="1:15" ht="20.25">
      <c r="A5" s="302"/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</row>
    <row r="6" spans="1:15" ht="35.25" customHeight="1">
      <c r="A6" s="303" t="s">
        <v>129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</row>
    <row r="7" spans="1:15" ht="28.5" customHeight="1">
      <c r="A7" s="304" t="s">
        <v>113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</row>
    <row r="8" spans="1:15" ht="74.25" customHeight="1">
      <c r="A8" s="268" t="s">
        <v>101</v>
      </c>
      <c r="B8" s="268"/>
      <c r="C8" s="307" t="s">
        <v>303</v>
      </c>
      <c r="D8" s="307"/>
      <c r="E8" s="306"/>
      <c r="F8" s="305" t="s">
        <v>216</v>
      </c>
      <c r="G8" s="307"/>
      <c r="H8" s="306"/>
      <c r="I8" s="268" t="s">
        <v>304</v>
      </c>
      <c r="J8" s="268"/>
      <c r="K8" s="268"/>
      <c r="L8" s="268" t="s">
        <v>197</v>
      </c>
      <c r="M8" s="268"/>
      <c r="N8" s="305" t="s">
        <v>198</v>
      </c>
      <c r="O8" s="306"/>
    </row>
    <row r="9" spans="1:15" ht="27.75" customHeight="1">
      <c r="A9" s="268">
        <v>1</v>
      </c>
      <c r="B9" s="268"/>
      <c r="C9" s="307">
        <v>2</v>
      </c>
      <c r="D9" s="307"/>
      <c r="E9" s="306"/>
      <c r="F9" s="305">
        <v>3</v>
      </c>
      <c r="G9" s="307"/>
      <c r="H9" s="306"/>
      <c r="I9" s="268">
        <v>4</v>
      </c>
      <c r="J9" s="268"/>
      <c r="K9" s="268"/>
      <c r="L9" s="305">
        <v>5</v>
      </c>
      <c r="M9" s="306"/>
      <c r="N9" s="268">
        <v>6</v>
      </c>
      <c r="O9" s="268"/>
    </row>
    <row r="10" spans="1:15" ht="98.25" customHeight="1">
      <c r="A10" s="270" t="s">
        <v>215</v>
      </c>
      <c r="B10" s="270"/>
      <c r="C10" s="297">
        <f>SUM(C11:C13)</f>
        <v>121</v>
      </c>
      <c r="D10" s="298"/>
      <c r="E10" s="299"/>
      <c r="F10" s="297">
        <f>SUM(F11:F13)</f>
        <v>136</v>
      </c>
      <c r="G10" s="298"/>
      <c r="H10" s="299"/>
      <c r="I10" s="297">
        <f>SUM(I11:I13)</f>
        <v>130</v>
      </c>
      <c r="J10" s="298"/>
      <c r="K10" s="299"/>
      <c r="L10" s="290" t="s">
        <v>16</v>
      </c>
      <c r="M10" s="291"/>
      <c r="N10" s="290" t="s">
        <v>16</v>
      </c>
      <c r="O10" s="291"/>
    </row>
    <row r="11" spans="1:15" ht="42" customHeight="1">
      <c r="A11" s="309" t="s">
        <v>103</v>
      </c>
      <c r="B11" s="309"/>
      <c r="C11" s="294">
        <v>1</v>
      </c>
      <c r="D11" s="295"/>
      <c r="E11" s="296"/>
      <c r="F11" s="294">
        <v>1</v>
      </c>
      <c r="G11" s="295"/>
      <c r="H11" s="296"/>
      <c r="I11" s="294">
        <v>1</v>
      </c>
      <c r="J11" s="295"/>
      <c r="K11" s="296"/>
      <c r="L11" s="292" t="s">
        <v>16</v>
      </c>
      <c r="M11" s="293"/>
      <c r="N11" s="292" t="s">
        <v>16</v>
      </c>
      <c r="O11" s="293"/>
    </row>
    <row r="12" spans="1:15" ht="43.5" customHeight="1">
      <c r="A12" s="309" t="s">
        <v>102</v>
      </c>
      <c r="B12" s="309"/>
      <c r="C12" s="294">
        <v>8</v>
      </c>
      <c r="D12" s="295"/>
      <c r="E12" s="296"/>
      <c r="F12" s="294">
        <v>8</v>
      </c>
      <c r="G12" s="295"/>
      <c r="H12" s="296"/>
      <c r="I12" s="294">
        <v>8</v>
      </c>
      <c r="J12" s="295"/>
      <c r="K12" s="296"/>
      <c r="L12" s="292" t="s">
        <v>16</v>
      </c>
      <c r="M12" s="293"/>
      <c r="N12" s="292" t="s">
        <v>16</v>
      </c>
      <c r="O12" s="293"/>
    </row>
    <row r="13" spans="1:15" ht="41.25" customHeight="1">
      <c r="A13" s="309" t="s">
        <v>104</v>
      </c>
      <c r="B13" s="309"/>
      <c r="C13" s="294">
        <v>112</v>
      </c>
      <c r="D13" s="295"/>
      <c r="E13" s="296"/>
      <c r="F13" s="294">
        <v>127</v>
      </c>
      <c r="G13" s="295"/>
      <c r="H13" s="296"/>
      <c r="I13" s="294">
        <v>121</v>
      </c>
      <c r="J13" s="295"/>
      <c r="K13" s="296"/>
      <c r="L13" s="292" t="s">
        <v>16</v>
      </c>
      <c r="M13" s="293"/>
      <c r="N13" s="292" t="s">
        <v>16</v>
      </c>
      <c r="O13" s="293"/>
    </row>
    <row r="14" spans="1:15" ht="44.25" customHeight="1">
      <c r="A14" s="270" t="s">
        <v>158</v>
      </c>
      <c r="B14" s="270"/>
      <c r="C14" s="297">
        <f>SUM(C15:C17)</f>
        <v>8212</v>
      </c>
      <c r="D14" s="298"/>
      <c r="E14" s="299"/>
      <c r="F14" s="297">
        <f>SUM(F15:F17)</f>
        <v>20761</v>
      </c>
      <c r="G14" s="298"/>
      <c r="H14" s="299"/>
      <c r="I14" s="297">
        <f>SUM(I15:I17)</f>
        <v>9390</v>
      </c>
      <c r="J14" s="298"/>
      <c r="K14" s="299"/>
      <c r="L14" s="290" t="s">
        <v>16</v>
      </c>
      <c r="M14" s="291"/>
      <c r="N14" s="290" t="s">
        <v>16</v>
      </c>
      <c r="O14" s="291"/>
    </row>
    <row r="15" spans="1:15" ht="33" customHeight="1">
      <c r="A15" s="309" t="s">
        <v>103</v>
      </c>
      <c r="B15" s="309"/>
      <c r="C15" s="294">
        <v>259</v>
      </c>
      <c r="D15" s="295"/>
      <c r="E15" s="296"/>
      <c r="F15" s="294">
        <v>706</v>
      </c>
      <c r="G15" s="295"/>
      <c r="H15" s="296"/>
      <c r="I15" s="294">
        <v>251</v>
      </c>
      <c r="J15" s="295"/>
      <c r="K15" s="296"/>
      <c r="L15" s="292" t="s">
        <v>16</v>
      </c>
      <c r="M15" s="293"/>
      <c r="N15" s="292" t="s">
        <v>16</v>
      </c>
      <c r="O15" s="293"/>
    </row>
    <row r="16" spans="1:15" ht="33" customHeight="1">
      <c r="A16" s="309" t="s">
        <v>102</v>
      </c>
      <c r="B16" s="309"/>
      <c r="C16" s="294">
        <v>833</v>
      </c>
      <c r="D16" s="295"/>
      <c r="E16" s="296"/>
      <c r="F16" s="294">
        <v>2528</v>
      </c>
      <c r="G16" s="295"/>
      <c r="H16" s="296"/>
      <c r="I16" s="294">
        <v>1022</v>
      </c>
      <c r="J16" s="295"/>
      <c r="K16" s="296"/>
      <c r="L16" s="292" t="s">
        <v>16</v>
      </c>
      <c r="M16" s="293"/>
      <c r="N16" s="292" t="s">
        <v>16</v>
      </c>
      <c r="O16" s="293"/>
    </row>
    <row r="17" spans="1:15" ht="33" customHeight="1">
      <c r="A17" s="309" t="s">
        <v>104</v>
      </c>
      <c r="B17" s="309"/>
      <c r="C17" s="294">
        <v>7120</v>
      </c>
      <c r="D17" s="295"/>
      <c r="E17" s="296"/>
      <c r="F17" s="294">
        <v>17527</v>
      </c>
      <c r="G17" s="295"/>
      <c r="H17" s="296"/>
      <c r="I17" s="294">
        <v>8117</v>
      </c>
      <c r="J17" s="295"/>
      <c r="K17" s="296"/>
      <c r="L17" s="292" t="s">
        <v>16</v>
      </c>
      <c r="M17" s="293"/>
      <c r="N17" s="292" t="s">
        <v>16</v>
      </c>
      <c r="O17" s="293"/>
    </row>
    <row r="18" spans="1:15" ht="47.25" customHeight="1">
      <c r="A18" s="270" t="s">
        <v>159</v>
      </c>
      <c r="B18" s="270"/>
      <c r="C18" s="297">
        <f>'I. Фін результат'!C95</f>
        <v>8492</v>
      </c>
      <c r="D18" s="298"/>
      <c r="E18" s="299"/>
      <c r="F18" s="297">
        <f>SUM(F19:H21)</f>
        <v>20761</v>
      </c>
      <c r="G18" s="298"/>
      <c r="H18" s="299"/>
      <c r="I18" s="297">
        <f>SUM(I19:K21)</f>
        <v>9556</v>
      </c>
      <c r="J18" s="298"/>
      <c r="K18" s="299"/>
      <c r="L18" s="290" t="s">
        <v>16</v>
      </c>
      <c r="M18" s="291"/>
      <c r="N18" s="290" t="s">
        <v>16</v>
      </c>
      <c r="O18" s="291"/>
    </row>
    <row r="19" spans="1:15" ht="33" customHeight="1">
      <c r="A19" s="309" t="s">
        <v>103</v>
      </c>
      <c r="B19" s="309"/>
      <c r="C19" s="294">
        <v>259</v>
      </c>
      <c r="D19" s="295"/>
      <c r="E19" s="296"/>
      <c r="F19" s="294">
        <v>706</v>
      </c>
      <c r="G19" s="295"/>
      <c r="H19" s="296"/>
      <c r="I19" s="294">
        <v>251</v>
      </c>
      <c r="J19" s="295"/>
      <c r="K19" s="296"/>
      <c r="L19" s="292" t="s">
        <v>16</v>
      </c>
      <c r="M19" s="293"/>
      <c r="N19" s="292" t="s">
        <v>16</v>
      </c>
      <c r="O19" s="293"/>
    </row>
    <row r="20" spans="1:15" ht="33" customHeight="1">
      <c r="A20" s="309" t="s">
        <v>102</v>
      </c>
      <c r="B20" s="309"/>
      <c r="C20" s="294">
        <v>833</v>
      </c>
      <c r="D20" s="295"/>
      <c r="E20" s="296"/>
      <c r="F20" s="294">
        <v>2528</v>
      </c>
      <c r="G20" s="295"/>
      <c r="H20" s="296"/>
      <c r="I20" s="294">
        <v>1022</v>
      </c>
      <c r="J20" s="295"/>
      <c r="K20" s="296"/>
      <c r="L20" s="292" t="s">
        <v>16</v>
      </c>
      <c r="M20" s="293"/>
      <c r="N20" s="292" t="s">
        <v>16</v>
      </c>
      <c r="O20" s="293"/>
    </row>
    <row r="21" spans="1:15" ht="33" customHeight="1">
      <c r="A21" s="309" t="s">
        <v>104</v>
      </c>
      <c r="B21" s="309"/>
      <c r="C21" s="294">
        <v>7400</v>
      </c>
      <c r="D21" s="295"/>
      <c r="E21" s="296"/>
      <c r="F21" s="294">
        <v>17527</v>
      </c>
      <c r="G21" s="295"/>
      <c r="H21" s="296"/>
      <c r="I21" s="294">
        <v>8283</v>
      </c>
      <c r="J21" s="295"/>
      <c r="K21" s="296"/>
      <c r="L21" s="292" t="s">
        <v>16</v>
      </c>
      <c r="M21" s="293"/>
      <c r="N21" s="292" t="s">
        <v>16</v>
      </c>
      <c r="O21" s="293"/>
    </row>
    <row r="22" spans="1:15" ht="71.25" customHeight="1">
      <c r="A22" s="270" t="s">
        <v>183</v>
      </c>
      <c r="B22" s="270"/>
      <c r="C22" s="297">
        <f>(C18/C10)/6*1000</f>
        <v>11696.969696969698</v>
      </c>
      <c r="D22" s="298"/>
      <c r="E22" s="299"/>
      <c r="F22" s="297">
        <f>(F18/F10)/12*1000</f>
        <v>12721.200980392156</v>
      </c>
      <c r="G22" s="298"/>
      <c r="H22" s="299"/>
      <c r="I22" s="297">
        <f>(I18/I10)/6*1000</f>
        <v>12251.282051282053</v>
      </c>
      <c r="J22" s="298"/>
      <c r="K22" s="299"/>
      <c r="L22" s="290" t="s">
        <v>16</v>
      </c>
      <c r="M22" s="291"/>
      <c r="N22" s="290" t="s">
        <v>16</v>
      </c>
      <c r="O22" s="291"/>
    </row>
    <row r="23" spans="1:15" ht="33" customHeight="1">
      <c r="A23" s="309" t="s">
        <v>103</v>
      </c>
      <c r="B23" s="309"/>
      <c r="C23" s="294">
        <f>(C19/C11)/6*1000</f>
        <v>43166.666666666664</v>
      </c>
      <c r="D23" s="295"/>
      <c r="E23" s="296"/>
      <c r="F23" s="294">
        <f>(F19/F11)/12*1000</f>
        <v>58833.333333333336</v>
      </c>
      <c r="G23" s="295"/>
      <c r="H23" s="296"/>
      <c r="I23" s="294">
        <f t="shared" ref="I23:I25" si="0">(I19/I11)/6*1000</f>
        <v>41833.333333333336</v>
      </c>
      <c r="J23" s="295"/>
      <c r="K23" s="296"/>
      <c r="L23" s="292" t="s">
        <v>16</v>
      </c>
      <c r="M23" s="293"/>
      <c r="N23" s="292" t="s">
        <v>16</v>
      </c>
      <c r="O23" s="293"/>
    </row>
    <row r="24" spans="1:15" ht="33" customHeight="1">
      <c r="A24" s="309" t="s">
        <v>102</v>
      </c>
      <c r="B24" s="309"/>
      <c r="C24" s="294">
        <f>(C20/C12)/6*1000</f>
        <v>17354.166666666668</v>
      </c>
      <c r="D24" s="295"/>
      <c r="E24" s="296"/>
      <c r="F24" s="294">
        <f>(F20/F12)/12*1000</f>
        <v>26333.333333333332</v>
      </c>
      <c r="G24" s="295"/>
      <c r="H24" s="296"/>
      <c r="I24" s="294">
        <f t="shared" si="0"/>
        <v>21291.666666666668</v>
      </c>
      <c r="J24" s="295"/>
      <c r="K24" s="296"/>
      <c r="L24" s="292" t="s">
        <v>16</v>
      </c>
      <c r="M24" s="293"/>
      <c r="N24" s="292" t="s">
        <v>16</v>
      </c>
      <c r="O24" s="293"/>
    </row>
    <row r="25" spans="1:15" ht="33" customHeight="1">
      <c r="A25" s="309" t="s">
        <v>104</v>
      </c>
      <c r="B25" s="309"/>
      <c r="C25" s="294">
        <f>(C21/C13)/6*1000</f>
        <v>11011.904761904761</v>
      </c>
      <c r="D25" s="295"/>
      <c r="E25" s="296"/>
      <c r="F25" s="294">
        <f>(F21/F13)/12*1000</f>
        <v>11500.656167979003</v>
      </c>
      <c r="G25" s="295"/>
      <c r="H25" s="296"/>
      <c r="I25" s="294">
        <f t="shared" si="0"/>
        <v>11409.090909090908</v>
      </c>
      <c r="J25" s="295"/>
      <c r="K25" s="296"/>
      <c r="L25" s="292" t="s">
        <v>16</v>
      </c>
      <c r="M25" s="293"/>
      <c r="N25" s="292" t="s">
        <v>16</v>
      </c>
      <c r="O25" s="293"/>
    </row>
    <row r="26" spans="1:15" ht="13.5" customHeight="1">
      <c r="A26" s="48"/>
      <c r="B26" s="48"/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50"/>
    </row>
    <row r="27" spans="1:15" ht="20.25">
      <c r="A27" s="308" t="s">
        <v>160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</row>
    <row r="28" spans="1:15" ht="11.25" customHeight="1">
      <c r="A28" s="51"/>
      <c r="B28" s="51"/>
      <c r="C28" s="51"/>
      <c r="D28" s="51"/>
      <c r="E28" s="51"/>
      <c r="F28" s="51"/>
      <c r="G28" s="51"/>
      <c r="H28" s="51"/>
      <c r="I28" s="51"/>
      <c r="J28" s="23"/>
      <c r="K28" s="23"/>
      <c r="L28" s="23"/>
      <c r="M28" s="23"/>
      <c r="N28" s="23"/>
      <c r="O28" s="23"/>
    </row>
    <row r="29" spans="1:15" ht="22.5">
      <c r="A29" s="303" t="s">
        <v>200</v>
      </c>
      <c r="B29" s="303"/>
      <c r="C29" s="303"/>
      <c r="D29" s="303"/>
      <c r="E29" s="303"/>
      <c r="F29" s="303"/>
      <c r="G29" s="303"/>
      <c r="H29" s="303"/>
      <c r="I29" s="303"/>
      <c r="J29" s="303"/>
    </row>
    <row r="30" spans="1:15">
      <c r="A30" s="92"/>
    </row>
    <row r="31" spans="1:15" ht="52.5" customHeight="1">
      <c r="A31" s="310" t="s">
        <v>204</v>
      </c>
      <c r="B31" s="311"/>
      <c r="C31" s="312"/>
      <c r="D31" s="280" t="s">
        <v>301</v>
      </c>
      <c r="E31" s="280"/>
      <c r="F31" s="280"/>
      <c r="G31" s="280" t="s">
        <v>302</v>
      </c>
      <c r="H31" s="280"/>
      <c r="I31" s="280"/>
      <c r="J31" s="280" t="s">
        <v>205</v>
      </c>
      <c r="K31" s="280"/>
      <c r="L31" s="280"/>
      <c r="M31" s="318" t="s">
        <v>206</v>
      </c>
      <c r="N31" s="319"/>
      <c r="O31" s="320"/>
    </row>
    <row r="32" spans="1:15" ht="155.25" customHeight="1">
      <c r="A32" s="313"/>
      <c r="B32" s="314"/>
      <c r="C32" s="315"/>
      <c r="D32" s="198" t="s">
        <v>201</v>
      </c>
      <c r="E32" s="198" t="s">
        <v>202</v>
      </c>
      <c r="F32" s="198" t="s">
        <v>203</v>
      </c>
      <c r="G32" s="198" t="s">
        <v>201</v>
      </c>
      <c r="H32" s="198" t="s">
        <v>202</v>
      </c>
      <c r="I32" s="198" t="s">
        <v>203</v>
      </c>
      <c r="J32" s="198" t="s">
        <v>201</v>
      </c>
      <c r="K32" s="198" t="s">
        <v>202</v>
      </c>
      <c r="L32" s="198" t="s">
        <v>203</v>
      </c>
      <c r="M32" s="93" t="s">
        <v>207</v>
      </c>
      <c r="N32" s="93" t="s">
        <v>208</v>
      </c>
      <c r="O32" s="93" t="s">
        <v>209</v>
      </c>
    </row>
    <row r="33" spans="1:15" ht="25.5" customHeight="1">
      <c r="A33" s="318">
        <v>1</v>
      </c>
      <c r="B33" s="319"/>
      <c r="C33" s="320"/>
      <c r="D33" s="198">
        <v>2</v>
      </c>
      <c r="E33" s="198">
        <v>3</v>
      </c>
      <c r="F33" s="198">
        <v>4</v>
      </c>
      <c r="G33" s="198">
        <v>5</v>
      </c>
      <c r="H33" s="37">
        <v>6</v>
      </c>
      <c r="I33" s="37">
        <v>7</v>
      </c>
      <c r="J33" s="37">
        <v>8</v>
      </c>
      <c r="K33" s="37">
        <v>9</v>
      </c>
      <c r="L33" s="37">
        <v>10</v>
      </c>
      <c r="M33" s="37">
        <v>11</v>
      </c>
      <c r="N33" s="37">
        <v>12</v>
      </c>
      <c r="O33" s="37">
        <v>13</v>
      </c>
    </row>
    <row r="34" spans="1:15" ht="31.5" customHeight="1">
      <c r="A34" s="327" t="s">
        <v>272</v>
      </c>
      <c r="B34" s="328"/>
      <c r="C34" s="329"/>
      <c r="D34" s="170">
        <v>8088</v>
      </c>
      <c r="E34" s="170"/>
      <c r="F34" s="170"/>
      <c r="G34" s="170">
        <v>6135</v>
      </c>
      <c r="H34" s="171"/>
      <c r="I34" s="171"/>
      <c r="J34" s="173">
        <f t="shared" ref="J34:J47" si="1">G34-D34</f>
        <v>-1953</v>
      </c>
      <c r="K34" s="171"/>
      <c r="L34" s="171"/>
      <c r="M34" s="172">
        <f>(G34/D34)*100</f>
        <v>75.853115727002958</v>
      </c>
      <c r="N34" s="137" t="e">
        <f t="shared" ref="N34:N39" si="2">(H34/E34)*100</f>
        <v>#DIV/0!</v>
      </c>
      <c r="O34" s="138" t="e">
        <f t="shared" ref="O34:O39" si="3">(I34/F34)*100</f>
        <v>#DIV/0!</v>
      </c>
    </row>
    <row r="35" spans="1:15" ht="31.5" customHeight="1">
      <c r="A35" s="327" t="s">
        <v>273</v>
      </c>
      <c r="B35" s="328"/>
      <c r="C35" s="329"/>
      <c r="D35" s="170">
        <v>3411</v>
      </c>
      <c r="E35" s="170"/>
      <c r="F35" s="170"/>
      <c r="G35" s="170">
        <v>3411</v>
      </c>
      <c r="H35" s="171"/>
      <c r="I35" s="171"/>
      <c r="J35" s="173">
        <f t="shared" si="1"/>
        <v>0</v>
      </c>
      <c r="K35" s="171"/>
      <c r="L35" s="171"/>
      <c r="M35" s="172">
        <f t="shared" ref="M35:M49" si="4">(G35/D35)*100</f>
        <v>100</v>
      </c>
      <c r="N35" s="137" t="e">
        <f t="shared" si="2"/>
        <v>#DIV/0!</v>
      </c>
      <c r="O35" s="138" t="e">
        <f t="shared" si="3"/>
        <v>#DIV/0!</v>
      </c>
    </row>
    <row r="36" spans="1:15" ht="30.75" customHeight="1">
      <c r="A36" s="327" t="s">
        <v>328</v>
      </c>
      <c r="B36" s="328"/>
      <c r="C36" s="329"/>
      <c r="D36" s="170">
        <v>1100</v>
      </c>
      <c r="E36" s="170"/>
      <c r="F36" s="170"/>
      <c r="G36" s="170">
        <v>1100</v>
      </c>
      <c r="H36" s="171"/>
      <c r="I36" s="171"/>
      <c r="J36" s="173">
        <f t="shared" si="1"/>
        <v>0</v>
      </c>
      <c r="K36" s="171"/>
      <c r="L36" s="171"/>
      <c r="M36" s="172">
        <f t="shared" si="4"/>
        <v>100</v>
      </c>
      <c r="N36" s="137" t="e">
        <f t="shared" si="2"/>
        <v>#DIV/0!</v>
      </c>
      <c r="O36" s="138" t="e">
        <f t="shared" si="3"/>
        <v>#DIV/0!</v>
      </c>
    </row>
    <row r="37" spans="1:15" ht="31.5" customHeight="1">
      <c r="A37" s="321" t="s">
        <v>274</v>
      </c>
      <c r="B37" s="322"/>
      <c r="C37" s="323"/>
      <c r="D37" s="170">
        <v>80</v>
      </c>
      <c r="E37" s="170"/>
      <c r="F37" s="170"/>
      <c r="G37" s="170">
        <v>80</v>
      </c>
      <c r="H37" s="171"/>
      <c r="I37" s="171"/>
      <c r="J37" s="173">
        <f t="shared" si="1"/>
        <v>0</v>
      </c>
      <c r="K37" s="171"/>
      <c r="L37" s="171"/>
      <c r="M37" s="172">
        <f t="shared" si="4"/>
        <v>100</v>
      </c>
      <c r="N37" s="137" t="e">
        <f t="shared" si="2"/>
        <v>#DIV/0!</v>
      </c>
      <c r="O37" s="138" t="e">
        <f t="shared" si="3"/>
        <v>#DIV/0!</v>
      </c>
    </row>
    <row r="38" spans="1:15" ht="31.5" customHeight="1">
      <c r="A38" s="327" t="s">
        <v>275</v>
      </c>
      <c r="B38" s="328"/>
      <c r="C38" s="329"/>
      <c r="D38" s="170">
        <v>44</v>
      </c>
      <c r="E38" s="170"/>
      <c r="F38" s="170"/>
      <c r="G38" s="170">
        <v>44</v>
      </c>
      <c r="H38" s="171"/>
      <c r="I38" s="171"/>
      <c r="J38" s="173">
        <f t="shared" si="1"/>
        <v>0</v>
      </c>
      <c r="K38" s="171"/>
      <c r="L38" s="171"/>
      <c r="M38" s="172">
        <f t="shared" si="4"/>
        <v>100</v>
      </c>
      <c r="N38" s="137" t="e">
        <f t="shared" si="2"/>
        <v>#DIV/0!</v>
      </c>
      <c r="O38" s="138" t="e">
        <f t="shared" si="3"/>
        <v>#DIV/0!</v>
      </c>
    </row>
    <row r="39" spans="1:15" ht="33.75" hidden="1" customHeight="1">
      <c r="A39" s="327" t="s">
        <v>276</v>
      </c>
      <c r="B39" s="328"/>
      <c r="C39" s="329"/>
      <c r="D39" s="170">
        <v>0</v>
      </c>
      <c r="E39" s="170"/>
      <c r="F39" s="170"/>
      <c r="G39" s="170"/>
      <c r="H39" s="171"/>
      <c r="I39" s="171"/>
      <c r="J39" s="173">
        <f t="shared" si="1"/>
        <v>0</v>
      </c>
      <c r="K39" s="171"/>
      <c r="L39" s="171"/>
      <c r="M39" s="172" t="e">
        <f t="shared" si="4"/>
        <v>#DIV/0!</v>
      </c>
      <c r="N39" s="137" t="e">
        <f t="shared" si="2"/>
        <v>#DIV/0!</v>
      </c>
      <c r="O39" s="138" t="e">
        <f t="shared" si="3"/>
        <v>#DIV/0!</v>
      </c>
    </row>
    <row r="40" spans="1:15" ht="31.5" customHeight="1">
      <c r="A40" s="327" t="s">
        <v>277</v>
      </c>
      <c r="B40" s="328"/>
      <c r="C40" s="329"/>
      <c r="D40" s="170">
        <v>10</v>
      </c>
      <c r="E40" s="170"/>
      <c r="F40" s="170"/>
      <c r="G40" s="170"/>
      <c r="H40" s="171"/>
      <c r="I40" s="171"/>
      <c r="J40" s="173">
        <f t="shared" si="1"/>
        <v>-10</v>
      </c>
      <c r="K40" s="173"/>
      <c r="L40" s="174"/>
      <c r="M40" s="172">
        <f t="shared" si="4"/>
        <v>0</v>
      </c>
      <c r="N40" s="137" t="e">
        <f t="shared" ref="N40:N48" si="5">(H40/E40)*100</f>
        <v>#DIV/0!</v>
      </c>
      <c r="O40" s="138" t="e">
        <f t="shared" ref="O40:O48" si="6">(I40/F40)*100</f>
        <v>#DIV/0!</v>
      </c>
    </row>
    <row r="41" spans="1:15" ht="31.5" customHeight="1">
      <c r="A41" s="321" t="s">
        <v>329</v>
      </c>
      <c r="B41" s="322"/>
      <c r="C41" s="323"/>
      <c r="D41" s="170">
        <v>641</v>
      </c>
      <c r="E41" s="170"/>
      <c r="F41" s="170"/>
      <c r="G41" s="170">
        <v>641</v>
      </c>
      <c r="H41" s="171"/>
      <c r="I41" s="171"/>
      <c r="J41" s="173">
        <f t="shared" si="1"/>
        <v>0</v>
      </c>
      <c r="K41" s="173"/>
      <c r="L41" s="174"/>
      <c r="M41" s="172">
        <f t="shared" si="4"/>
        <v>100</v>
      </c>
      <c r="N41" s="137" t="e">
        <f t="shared" si="5"/>
        <v>#DIV/0!</v>
      </c>
      <c r="O41" s="138" t="e">
        <f t="shared" si="6"/>
        <v>#DIV/0!</v>
      </c>
    </row>
    <row r="42" spans="1:15" ht="31.5" customHeight="1">
      <c r="A42" s="321" t="s">
        <v>278</v>
      </c>
      <c r="B42" s="322"/>
      <c r="C42" s="323"/>
      <c r="D42" s="170">
        <v>360</v>
      </c>
      <c r="E42" s="170"/>
      <c r="F42" s="170"/>
      <c r="G42" s="170">
        <v>323</v>
      </c>
      <c r="H42" s="171"/>
      <c r="I42" s="171"/>
      <c r="J42" s="173">
        <f t="shared" si="1"/>
        <v>-37</v>
      </c>
      <c r="K42" s="173"/>
      <c r="L42" s="174"/>
      <c r="M42" s="172">
        <f t="shared" si="4"/>
        <v>89.722222222222229</v>
      </c>
      <c r="N42" s="137" t="e">
        <f t="shared" ref="N42:N46" si="7">(H42/E42)*100</f>
        <v>#DIV/0!</v>
      </c>
      <c r="O42" s="138" t="e">
        <f t="shared" ref="O42:O46" si="8">(I42/F42)*100</f>
        <v>#DIV/0!</v>
      </c>
    </row>
    <row r="43" spans="1:15" ht="31.5" customHeight="1">
      <c r="A43" s="321" t="s">
        <v>279</v>
      </c>
      <c r="B43" s="322"/>
      <c r="C43" s="323"/>
      <c r="D43" s="170">
        <v>120</v>
      </c>
      <c r="E43" s="170"/>
      <c r="F43" s="170"/>
      <c r="G43" s="170">
        <v>51</v>
      </c>
      <c r="H43" s="171"/>
      <c r="I43" s="171"/>
      <c r="J43" s="173">
        <f t="shared" si="1"/>
        <v>-69</v>
      </c>
      <c r="K43" s="173"/>
      <c r="L43" s="174"/>
      <c r="M43" s="172">
        <f t="shared" si="4"/>
        <v>42.5</v>
      </c>
      <c r="N43" s="137" t="e">
        <f t="shared" si="7"/>
        <v>#DIV/0!</v>
      </c>
      <c r="O43" s="138" t="e">
        <f t="shared" si="8"/>
        <v>#DIV/0!</v>
      </c>
    </row>
    <row r="44" spans="1:15" ht="40.5" hidden="1" customHeight="1">
      <c r="A44" s="321" t="s">
        <v>280</v>
      </c>
      <c r="B44" s="322"/>
      <c r="C44" s="323"/>
      <c r="D44" s="170"/>
      <c r="E44" s="170"/>
      <c r="F44" s="170"/>
      <c r="G44" s="170"/>
      <c r="H44" s="171"/>
      <c r="I44" s="171"/>
      <c r="J44" s="173">
        <f t="shared" si="1"/>
        <v>0</v>
      </c>
      <c r="K44" s="173"/>
      <c r="L44" s="174"/>
      <c r="M44" s="172" t="e">
        <f t="shared" si="4"/>
        <v>#DIV/0!</v>
      </c>
      <c r="N44" s="137" t="e">
        <f t="shared" si="7"/>
        <v>#DIV/0!</v>
      </c>
      <c r="O44" s="138" t="e">
        <f t="shared" si="8"/>
        <v>#DIV/0!</v>
      </c>
    </row>
    <row r="45" spans="1:15" ht="44.25" customHeight="1">
      <c r="A45" s="321" t="s">
        <v>320</v>
      </c>
      <c r="B45" s="322"/>
      <c r="C45" s="323"/>
      <c r="D45" s="170">
        <v>196</v>
      </c>
      <c r="E45" s="170"/>
      <c r="F45" s="170"/>
      <c r="G45" s="170">
        <v>196</v>
      </c>
      <c r="H45" s="171"/>
      <c r="I45" s="171"/>
      <c r="J45" s="173">
        <f t="shared" si="1"/>
        <v>0</v>
      </c>
      <c r="K45" s="173"/>
      <c r="L45" s="174"/>
      <c r="M45" s="172">
        <f t="shared" si="4"/>
        <v>100</v>
      </c>
      <c r="N45" s="137"/>
      <c r="O45" s="138"/>
    </row>
    <row r="46" spans="1:15" ht="30.75" customHeight="1">
      <c r="A46" s="321" t="s">
        <v>281</v>
      </c>
      <c r="B46" s="322"/>
      <c r="C46" s="323"/>
      <c r="D46" s="170">
        <v>25</v>
      </c>
      <c r="E46" s="170"/>
      <c r="F46" s="170"/>
      <c r="G46" s="170">
        <v>16</v>
      </c>
      <c r="H46" s="171"/>
      <c r="I46" s="171"/>
      <c r="J46" s="173">
        <f t="shared" si="1"/>
        <v>-9</v>
      </c>
      <c r="K46" s="173"/>
      <c r="L46" s="174"/>
      <c r="M46" s="172">
        <f t="shared" si="4"/>
        <v>64</v>
      </c>
      <c r="N46" s="137" t="e">
        <f t="shared" si="7"/>
        <v>#DIV/0!</v>
      </c>
      <c r="O46" s="138" t="e">
        <f t="shared" si="8"/>
        <v>#DIV/0!</v>
      </c>
    </row>
    <row r="47" spans="1:15" ht="30.75" customHeight="1">
      <c r="A47" s="321" t="s">
        <v>282</v>
      </c>
      <c r="B47" s="322"/>
      <c r="C47" s="323"/>
      <c r="D47" s="170">
        <v>40</v>
      </c>
      <c r="E47" s="170"/>
      <c r="F47" s="170"/>
      <c r="G47" s="170">
        <v>36</v>
      </c>
      <c r="H47" s="171"/>
      <c r="I47" s="171"/>
      <c r="J47" s="173">
        <f t="shared" si="1"/>
        <v>-4</v>
      </c>
      <c r="K47" s="173"/>
      <c r="L47" s="174"/>
      <c r="M47" s="172">
        <f t="shared" si="4"/>
        <v>90</v>
      </c>
      <c r="N47" s="137" t="e">
        <f t="shared" si="5"/>
        <v>#DIV/0!</v>
      </c>
      <c r="O47" s="138" t="e">
        <f t="shared" si="6"/>
        <v>#DIV/0!</v>
      </c>
    </row>
    <row r="48" spans="1:15" ht="30.75" customHeight="1">
      <c r="A48" s="321" t="s">
        <v>283</v>
      </c>
      <c r="B48" s="322"/>
      <c r="C48" s="323"/>
      <c r="D48" s="170">
        <v>300</v>
      </c>
      <c r="E48" s="170"/>
      <c r="F48" s="170"/>
      <c r="G48" s="170"/>
      <c r="H48" s="171"/>
      <c r="I48" s="171"/>
      <c r="J48" s="173">
        <f t="shared" ref="J48:J49" si="9">G48-D48</f>
        <v>-300</v>
      </c>
      <c r="K48" s="173"/>
      <c r="L48" s="174"/>
      <c r="M48" s="172">
        <f t="shared" si="4"/>
        <v>0</v>
      </c>
      <c r="N48" s="137" t="e">
        <f t="shared" si="5"/>
        <v>#DIV/0!</v>
      </c>
      <c r="O48" s="138" t="e">
        <f t="shared" si="6"/>
        <v>#DIV/0!</v>
      </c>
    </row>
    <row r="49" spans="1:15" ht="30.75" customHeight="1">
      <c r="A49" s="321" t="s">
        <v>284</v>
      </c>
      <c r="B49" s="322"/>
      <c r="C49" s="323"/>
      <c r="D49" s="173">
        <v>1619</v>
      </c>
      <c r="E49" s="173"/>
      <c r="F49" s="174"/>
      <c r="G49" s="173">
        <v>1619</v>
      </c>
      <c r="H49" s="173"/>
      <c r="I49" s="174"/>
      <c r="J49" s="173">
        <f t="shared" si="9"/>
        <v>0</v>
      </c>
      <c r="K49" s="173"/>
      <c r="L49" s="174"/>
      <c r="M49" s="172">
        <f t="shared" si="4"/>
        <v>100</v>
      </c>
      <c r="N49" s="137" t="e">
        <f t="shared" ref="N49:O50" si="10">(H49/E49)*100</f>
        <v>#DIV/0!</v>
      </c>
      <c r="O49" s="138" t="e">
        <f t="shared" si="10"/>
        <v>#DIV/0!</v>
      </c>
    </row>
    <row r="50" spans="1:15" ht="33" customHeight="1">
      <c r="A50" s="324" t="s">
        <v>34</v>
      </c>
      <c r="B50" s="325"/>
      <c r="C50" s="326"/>
      <c r="D50" s="175">
        <f>SUM(D34:D49)</f>
        <v>16034</v>
      </c>
      <c r="E50" s="175"/>
      <c r="F50" s="31"/>
      <c r="G50" s="175">
        <f>SUM(G34:G49)</f>
        <v>13652</v>
      </c>
      <c r="H50" s="175"/>
      <c r="I50" s="31"/>
      <c r="J50" s="175">
        <f>G50-D50</f>
        <v>-2382</v>
      </c>
      <c r="K50" s="175">
        <f t="shared" ref="K50:L50" si="11">H50-E50</f>
        <v>0</v>
      </c>
      <c r="L50" s="31">
        <f t="shared" si="11"/>
        <v>0</v>
      </c>
      <c r="M50" s="176">
        <f>(G50/D50)*100</f>
        <v>85.144068853685923</v>
      </c>
      <c r="N50" s="137" t="e">
        <f t="shared" si="10"/>
        <v>#DIV/0!</v>
      </c>
      <c r="O50" s="138" t="e">
        <f t="shared" si="10"/>
        <v>#DIV/0!</v>
      </c>
    </row>
    <row r="51" spans="1:15">
      <c r="C51" s="53"/>
      <c r="D51" s="53"/>
      <c r="E51" s="53"/>
    </row>
    <row r="52" spans="1:15">
      <c r="C52" s="53"/>
      <c r="D52" s="53"/>
      <c r="E52" s="53"/>
    </row>
    <row r="53" spans="1:15">
      <c r="A53" s="24"/>
      <c r="C53" s="53"/>
      <c r="D53" s="53"/>
      <c r="E53" s="53"/>
    </row>
    <row r="54" spans="1:15">
      <c r="A54" s="54"/>
      <c r="C54" s="53"/>
      <c r="D54" s="53"/>
      <c r="E54" s="53"/>
      <c r="F54" s="54"/>
      <c r="G54" s="54"/>
      <c r="L54" s="316"/>
      <c r="M54" s="317"/>
      <c r="N54" s="317"/>
      <c r="O54" s="317"/>
    </row>
    <row r="55" spans="1:15">
      <c r="C55" s="53"/>
      <c r="D55" s="53"/>
      <c r="E55" s="53"/>
    </row>
    <row r="56" spans="1:15">
      <c r="C56" s="53"/>
      <c r="D56" s="53"/>
      <c r="E56" s="53"/>
    </row>
    <row r="57" spans="1:15">
      <c r="C57" s="53"/>
      <c r="D57" s="53"/>
      <c r="E57" s="53"/>
    </row>
    <row r="58" spans="1:15">
      <c r="C58" s="53"/>
      <c r="D58" s="53"/>
      <c r="E58" s="53"/>
    </row>
    <row r="59" spans="1:15">
      <c r="C59" s="53"/>
      <c r="D59" s="53"/>
      <c r="E59" s="53"/>
    </row>
    <row r="60" spans="1:15">
      <c r="C60" s="53"/>
      <c r="D60" s="53"/>
      <c r="E60" s="53"/>
    </row>
    <row r="61" spans="1:15">
      <c r="C61" s="53"/>
      <c r="D61" s="53"/>
      <c r="E61" s="53"/>
    </row>
    <row r="62" spans="1:15">
      <c r="C62" s="53"/>
      <c r="D62" s="53"/>
      <c r="E62" s="53"/>
    </row>
    <row r="63" spans="1:15">
      <c r="C63" s="53"/>
      <c r="D63" s="53"/>
      <c r="E63" s="53"/>
    </row>
    <row r="64" spans="1:15">
      <c r="C64" s="53"/>
      <c r="D64" s="53"/>
      <c r="E64" s="53"/>
    </row>
  </sheetData>
  <mergeCells count="140">
    <mergeCell ref="L54:O54"/>
    <mergeCell ref="A33:C33"/>
    <mergeCell ref="A49:C49"/>
    <mergeCell ref="A50:C50"/>
    <mergeCell ref="M31:O31"/>
    <mergeCell ref="D31:F31"/>
    <mergeCell ref="G31:I31"/>
    <mergeCell ref="J31:L31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47:C47"/>
    <mergeCell ref="A48:C48"/>
    <mergeCell ref="A45:C45"/>
    <mergeCell ref="A29:J29"/>
    <mergeCell ref="A31:C32"/>
    <mergeCell ref="F19:H19"/>
    <mergeCell ref="I19:K19"/>
    <mergeCell ref="F20:H20"/>
    <mergeCell ref="I20:K20"/>
    <mergeCell ref="F17:H17"/>
    <mergeCell ref="I17:K17"/>
    <mergeCell ref="F18:H18"/>
    <mergeCell ref="I18:K18"/>
    <mergeCell ref="C18:E18"/>
    <mergeCell ref="C19:E19"/>
    <mergeCell ref="C20:E20"/>
    <mergeCell ref="C21:E21"/>
    <mergeCell ref="C22:E22"/>
    <mergeCell ref="C17:E17"/>
    <mergeCell ref="A24:B2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L15:M15"/>
    <mergeCell ref="F14:H14"/>
    <mergeCell ref="L16:M16"/>
    <mergeCell ref="I16:K16"/>
    <mergeCell ref="F15:H15"/>
    <mergeCell ref="I15:K15"/>
    <mergeCell ref="C15:E15"/>
    <mergeCell ref="C16:E16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N25:O25"/>
    <mergeCell ref="L25:M25"/>
    <mergeCell ref="I24:K24"/>
    <mergeCell ref="I25:K25"/>
    <mergeCell ref="I23:K23"/>
    <mergeCell ref="F25:H25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N17:O17"/>
    <mergeCell ref="N18:O18"/>
    <mergeCell ref="N19:O19"/>
    <mergeCell ref="N20:O20"/>
    <mergeCell ref="L17:M17"/>
    <mergeCell ref="C23:E23"/>
    <mergeCell ref="C24:E24"/>
    <mergeCell ref="C25:E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</mergeCells>
  <phoneticPr fontId="3" type="noConversion"/>
  <pageMargins left="0.59055118110236227" right="0.59055118110236227" top="0.98425196850393704" bottom="0.59055118110236227" header="0.31496062992125984" footer="0.15748031496062992"/>
  <pageSetup paperSize="9" scale="47" fitToHeight="2" orientation="landscape" horizontalDpi="1200" verticalDpi="1200" r:id="rId1"/>
  <headerFooter alignWithMargins="0"/>
  <rowBreaks count="1" manualBreakCount="1">
    <brk id="27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AF54"/>
  <sheetViews>
    <sheetView view="pageBreakPreview" topLeftCell="A5" zoomScale="60" zoomScaleNormal="50" workbookViewId="0">
      <selection activeCell="B10" sqref="B10:L10"/>
    </sheetView>
  </sheetViews>
  <sheetFormatPr defaultRowHeight="18.75"/>
  <cols>
    <col min="1" max="2" width="4.42578125" style="19" customWidth="1"/>
    <col min="3" max="3" width="24.85546875" style="19" customWidth="1"/>
    <col min="4" max="6" width="8.42578125" style="19" customWidth="1"/>
    <col min="7" max="9" width="11.28515625" style="19" customWidth="1"/>
    <col min="10" max="10" width="8.7109375" style="19" customWidth="1"/>
    <col min="11" max="11" width="10.140625" style="19" customWidth="1"/>
    <col min="12" max="12" width="9" style="19" customWidth="1"/>
    <col min="13" max="13" width="12.28515625" style="19" customWidth="1"/>
    <col min="14" max="14" width="12.5703125" style="19" customWidth="1"/>
    <col min="15" max="15" width="14.5703125" style="19" customWidth="1"/>
    <col min="16" max="16" width="14" style="19" customWidth="1"/>
    <col min="17" max="17" width="12.5703125" style="19" customWidth="1"/>
    <col min="18" max="18" width="12.28515625" style="19" customWidth="1"/>
    <col min="19" max="19" width="14.5703125" style="19" customWidth="1"/>
    <col min="20" max="20" width="14" style="19" customWidth="1"/>
    <col min="21" max="21" width="12.5703125" style="19" customWidth="1"/>
    <col min="22" max="22" width="12.28515625" style="19" customWidth="1"/>
    <col min="23" max="23" width="14.85546875" style="19" customWidth="1"/>
    <col min="24" max="24" width="14" style="19" customWidth="1"/>
    <col min="25" max="25" width="12.5703125" style="19" customWidth="1"/>
    <col min="26" max="26" width="12.28515625" style="19" customWidth="1"/>
    <col min="27" max="27" width="14.5703125" style="19" customWidth="1"/>
    <col min="28" max="28" width="13.7109375" style="19" customWidth="1"/>
    <col min="29" max="29" width="12.28515625" style="19" customWidth="1"/>
    <col min="30" max="31" width="14.5703125" style="19" customWidth="1"/>
    <col min="32" max="32" width="14" style="19" customWidth="1"/>
    <col min="33" max="16384" width="9.140625" style="19"/>
  </cols>
  <sheetData>
    <row r="1" spans="1:32" s="25" customFormat="1" ht="20.25" hidden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23"/>
      <c r="R1" s="56"/>
      <c r="S1" s="56"/>
      <c r="T1" s="56"/>
      <c r="U1" s="56"/>
      <c r="V1" s="56"/>
      <c r="W1" s="23"/>
      <c r="X1" s="23"/>
      <c r="Y1" s="23"/>
      <c r="Z1" s="23"/>
      <c r="AA1" s="23"/>
      <c r="AB1" s="23"/>
      <c r="AC1" s="23"/>
      <c r="AD1" s="23"/>
      <c r="AE1" s="23"/>
      <c r="AF1" s="56"/>
    </row>
    <row r="2" spans="1:32" s="25" customFormat="1" ht="42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3"/>
      <c r="R2" s="56"/>
      <c r="S2" s="56"/>
      <c r="T2" s="56"/>
      <c r="U2" s="56"/>
      <c r="V2" s="56"/>
      <c r="W2" s="23"/>
      <c r="X2" s="23"/>
      <c r="Y2" s="23"/>
      <c r="Z2" s="23"/>
      <c r="AA2" s="23"/>
      <c r="AB2" s="23"/>
      <c r="AC2" s="23"/>
      <c r="AD2" s="23"/>
      <c r="AE2" s="23"/>
      <c r="AF2" s="56"/>
    </row>
    <row r="3" spans="1:32" s="58" customFormat="1" ht="32.25" customHeight="1">
      <c r="A3" s="57"/>
      <c r="B3" s="57"/>
      <c r="C3" s="57" t="s">
        <v>306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</row>
    <row r="4" spans="1:32" s="25" customFormat="1" ht="37.5" customHeight="1">
      <c r="A4" s="59"/>
      <c r="B4" s="59"/>
      <c r="C4" s="59"/>
      <c r="D4" s="59"/>
      <c r="E4" s="59"/>
      <c r="F4" s="59"/>
      <c r="G4" s="59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59"/>
      <c r="X4" s="23"/>
      <c r="Y4" s="23"/>
      <c r="Z4" s="330"/>
      <c r="AA4" s="330"/>
      <c r="AB4" s="330"/>
      <c r="AC4" s="23"/>
      <c r="AD4" s="330" t="s">
        <v>161</v>
      </c>
      <c r="AE4" s="330"/>
      <c r="AF4" s="330"/>
    </row>
    <row r="5" spans="1:32" s="25" customFormat="1" ht="38.25" customHeight="1">
      <c r="A5" s="362" t="s">
        <v>32</v>
      </c>
      <c r="B5" s="344" t="s">
        <v>92</v>
      </c>
      <c r="C5" s="345"/>
      <c r="D5" s="345"/>
      <c r="E5" s="345"/>
      <c r="F5" s="345"/>
      <c r="G5" s="345"/>
      <c r="H5" s="345"/>
      <c r="I5" s="345"/>
      <c r="J5" s="345"/>
      <c r="K5" s="345"/>
      <c r="L5" s="346"/>
      <c r="M5" s="331" t="s">
        <v>33</v>
      </c>
      <c r="N5" s="332"/>
      <c r="O5" s="332"/>
      <c r="P5" s="333"/>
      <c r="Q5" s="331" t="s">
        <v>52</v>
      </c>
      <c r="R5" s="332"/>
      <c r="S5" s="332"/>
      <c r="T5" s="333"/>
      <c r="U5" s="331" t="s">
        <v>112</v>
      </c>
      <c r="V5" s="332"/>
      <c r="W5" s="332"/>
      <c r="X5" s="333"/>
      <c r="Y5" s="331" t="s">
        <v>68</v>
      </c>
      <c r="Z5" s="332"/>
      <c r="AA5" s="332"/>
      <c r="AB5" s="333"/>
      <c r="AC5" s="331" t="s">
        <v>34</v>
      </c>
      <c r="AD5" s="332"/>
      <c r="AE5" s="332"/>
      <c r="AF5" s="333"/>
    </row>
    <row r="6" spans="1:32" s="25" customFormat="1" ht="34.5" customHeight="1">
      <c r="A6" s="363"/>
      <c r="B6" s="347"/>
      <c r="C6" s="348"/>
      <c r="D6" s="348"/>
      <c r="E6" s="348"/>
      <c r="F6" s="348"/>
      <c r="G6" s="348"/>
      <c r="H6" s="348"/>
      <c r="I6" s="348"/>
      <c r="J6" s="348"/>
      <c r="K6" s="348"/>
      <c r="L6" s="349"/>
      <c r="M6" s="337" t="s">
        <v>90</v>
      </c>
      <c r="N6" s="337" t="s">
        <v>91</v>
      </c>
      <c r="O6" s="337" t="s">
        <v>98</v>
      </c>
      <c r="P6" s="337" t="s">
        <v>99</v>
      </c>
      <c r="Q6" s="337" t="s">
        <v>90</v>
      </c>
      <c r="R6" s="337" t="s">
        <v>91</v>
      </c>
      <c r="S6" s="337" t="s">
        <v>98</v>
      </c>
      <c r="T6" s="337" t="s">
        <v>99</v>
      </c>
      <c r="U6" s="337" t="s">
        <v>90</v>
      </c>
      <c r="V6" s="337" t="s">
        <v>91</v>
      </c>
      <c r="W6" s="337" t="s">
        <v>98</v>
      </c>
      <c r="X6" s="337" t="s">
        <v>99</v>
      </c>
      <c r="Y6" s="337" t="s">
        <v>90</v>
      </c>
      <c r="Z6" s="337" t="s">
        <v>91</v>
      </c>
      <c r="AA6" s="337" t="s">
        <v>98</v>
      </c>
      <c r="AB6" s="337" t="s">
        <v>99</v>
      </c>
      <c r="AC6" s="337" t="s">
        <v>90</v>
      </c>
      <c r="AD6" s="337" t="s">
        <v>91</v>
      </c>
      <c r="AE6" s="337" t="s">
        <v>98</v>
      </c>
      <c r="AF6" s="337" t="s">
        <v>99</v>
      </c>
    </row>
    <row r="7" spans="1:32" s="25" customFormat="1" ht="24.95" customHeight="1">
      <c r="A7" s="364"/>
      <c r="B7" s="350"/>
      <c r="C7" s="351"/>
      <c r="D7" s="351"/>
      <c r="E7" s="351"/>
      <c r="F7" s="351"/>
      <c r="G7" s="351"/>
      <c r="H7" s="351"/>
      <c r="I7" s="351"/>
      <c r="J7" s="351"/>
      <c r="K7" s="351"/>
      <c r="L7" s="352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</row>
    <row r="8" spans="1:32" s="25" customFormat="1" ht="33.75" customHeight="1">
      <c r="A8" s="61">
        <v>1</v>
      </c>
      <c r="B8" s="375">
        <v>2</v>
      </c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62">
        <v>3</v>
      </c>
      <c r="N8" s="62">
        <v>4</v>
      </c>
      <c r="O8" s="62">
        <v>5</v>
      </c>
      <c r="P8" s="62">
        <v>6</v>
      </c>
      <c r="Q8" s="62">
        <v>7</v>
      </c>
      <c r="R8" s="62">
        <v>8</v>
      </c>
      <c r="S8" s="62">
        <v>9</v>
      </c>
      <c r="T8" s="62">
        <v>10</v>
      </c>
      <c r="U8" s="62">
        <v>11</v>
      </c>
      <c r="V8" s="62">
        <v>12</v>
      </c>
      <c r="W8" s="62">
        <v>13</v>
      </c>
      <c r="X8" s="62">
        <v>14</v>
      </c>
      <c r="Y8" s="62">
        <v>15</v>
      </c>
      <c r="Z8" s="62">
        <v>16</v>
      </c>
      <c r="AA8" s="62">
        <v>17</v>
      </c>
      <c r="AB8" s="62">
        <v>18</v>
      </c>
      <c r="AC8" s="62">
        <v>19</v>
      </c>
      <c r="AD8" s="62">
        <v>20</v>
      </c>
      <c r="AE8" s="62">
        <v>21</v>
      </c>
      <c r="AF8" s="62">
        <v>22</v>
      </c>
    </row>
    <row r="9" spans="1:32" s="183" customFormat="1" ht="42" customHeight="1">
      <c r="A9" s="182">
        <v>1</v>
      </c>
      <c r="B9" s="339" t="s">
        <v>294</v>
      </c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157"/>
      <c r="N9" s="157"/>
      <c r="O9" s="157">
        <f>N9-M9</f>
        <v>0</v>
      </c>
      <c r="P9" s="158" t="e">
        <f>N9/M9*100</f>
        <v>#DIV/0!</v>
      </c>
      <c r="Q9" s="3">
        <f>Q10</f>
        <v>6066</v>
      </c>
      <c r="R9" s="3">
        <f>R10</f>
        <v>5316</v>
      </c>
      <c r="S9" s="3">
        <f>R9-Q9</f>
        <v>-750</v>
      </c>
      <c r="T9" s="186">
        <f>R9/Q9*100</f>
        <v>87.636003956478731</v>
      </c>
      <c r="U9" s="157"/>
      <c r="V9" s="157"/>
      <c r="W9" s="157">
        <f>V9-U9</f>
        <v>0</v>
      </c>
      <c r="X9" s="158" t="e">
        <f>V9/U9*100</f>
        <v>#DIV/0!</v>
      </c>
      <c r="Y9" s="157"/>
      <c r="Z9" s="157"/>
      <c r="AA9" s="157">
        <f>Z9-Y9</f>
        <v>0</v>
      </c>
      <c r="AB9" s="158" t="e">
        <f>Z9/Y9*100</f>
        <v>#DIV/0!</v>
      </c>
      <c r="AC9" s="3">
        <f t="shared" ref="AC9:AD12" si="0">SUM(M9,Q9,U9,Y9)</f>
        <v>6066</v>
      </c>
      <c r="AD9" s="3">
        <f t="shared" si="0"/>
        <v>5316</v>
      </c>
      <c r="AE9" s="3">
        <f>AD9-AC9</f>
        <v>-750</v>
      </c>
      <c r="AF9" s="186">
        <f>AD9/AC9*100</f>
        <v>87.636003956478731</v>
      </c>
    </row>
    <row r="10" spans="1:32" s="25" customFormat="1" ht="45.75" customHeight="1">
      <c r="A10" s="63"/>
      <c r="B10" s="371" t="s">
        <v>330</v>
      </c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155"/>
      <c r="N10" s="155"/>
      <c r="O10" s="155">
        <f>N10-M10</f>
        <v>0</v>
      </c>
      <c r="P10" s="156" t="e">
        <f>N10/M10*100</f>
        <v>#DIV/0!</v>
      </c>
      <c r="Q10" s="5">
        <v>6066</v>
      </c>
      <c r="R10" s="5">
        <v>5316</v>
      </c>
      <c r="S10" s="5">
        <f>R10-Q10</f>
        <v>-750</v>
      </c>
      <c r="T10" s="187">
        <f>R10/Q10*100</f>
        <v>87.636003956478731</v>
      </c>
      <c r="U10" s="155"/>
      <c r="V10" s="155"/>
      <c r="W10" s="155">
        <f>V10-U10</f>
        <v>0</v>
      </c>
      <c r="X10" s="156" t="e">
        <f>V10/U10*100</f>
        <v>#DIV/0!</v>
      </c>
      <c r="Y10" s="155"/>
      <c r="Z10" s="155"/>
      <c r="AA10" s="155">
        <f>Z10-Y10</f>
        <v>0</v>
      </c>
      <c r="AB10" s="156" t="e">
        <f>Z10/Y10*100</f>
        <v>#DIV/0!</v>
      </c>
      <c r="AC10" s="5">
        <f t="shared" si="0"/>
        <v>6066</v>
      </c>
      <c r="AD10" s="5">
        <f t="shared" si="0"/>
        <v>5316</v>
      </c>
      <c r="AE10" s="5">
        <f>AD10-AC10</f>
        <v>-750</v>
      </c>
      <c r="AF10" s="187">
        <f>AD10/AC10*100</f>
        <v>87.636003956478731</v>
      </c>
    </row>
    <row r="11" spans="1:32" s="25" customFormat="1" ht="43.5" hidden="1" customHeight="1">
      <c r="A11" s="63"/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155"/>
      <c r="N11" s="155"/>
      <c r="O11" s="155">
        <f>N11-M11</f>
        <v>0</v>
      </c>
      <c r="P11" s="156" t="e">
        <f>N11/M11*100</f>
        <v>#DIV/0!</v>
      </c>
      <c r="Q11" s="155"/>
      <c r="R11" s="250"/>
      <c r="S11" s="155">
        <f>R11-Q11</f>
        <v>0</v>
      </c>
      <c r="T11" s="156" t="e">
        <f>R11/Q11*100</f>
        <v>#DIV/0!</v>
      </c>
      <c r="U11" s="155"/>
      <c r="V11" s="155"/>
      <c r="W11" s="155">
        <f>V11-U11</f>
        <v>0</v>
      </c>
      <c r="X11" s="156" t="e">
        <f>V11/U11*100</f>
        <v>#DIV/0!</v>
      </c>
      <c r="Y11" s="155"/>
      <c r="Z11" s="155"/>
      <c r="AA11" s="155">
        <f>Z11-Y11</f>
        <v>0</v>
      </c>
      <c r="AB11" s="156" t="e">
        <f>Z11/Y11*100</f>
        <v>#DIV/0!</v>
      </c>
      <c r="AC11" s="5">
        <f t="shared" si="0"/>
        <v>0</v>
      </c>
      <c r="AD11" s="5">
        <f t="shared" si="0"/>
        <v>0</v>
      </c>
      <c r="AE11" s="5">
        <f>AD11-AC11</f>
        <v>0</v>
      </c>
      <c r="AF11" s="187" t="e">
        <f>AD11/AC11*100</f>
        <v>#DIV/0!</v>
      </c>
    </row>
    <row r="12" spans="1:32" s="25" customFormat="1" ht="45" hidden="1" customHeight="1">
      <c r="A12" s="63"/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155"/>
      <c r="N12" s="155"/>
      <c r="O12" s="155">
        <f>N12-M12</f>
        <v>0</v>
      </c>
      <c r="P12" s="156" t="e">
        <f>N12/M12*100</f>
        <v>#DIV/0!</v>
      </c>
      <c r="Q12" s="155"/>
      <c r="R12" s="250"/>
      <c r="S12" s="155">
        <f>R12-Q12</f>
        <v>0</v>
      </c>
      <c r="T12" s="156" t="e">
        <f>R12/Q12*100</f>
        <v>#DIV/0!</v>
      </c>
      <c r="U12" s="155"/>
      <c r="V12" s="155"/>
      <c r="W12" s="155">
        <f>V12-U12</f>
        <v>0</v>
      </c>
      <c r="X12" s="156" t="e">
        <f>V12/U12*100</f>
        <v>#DIV/0!</v>
      </c>
      <c r="Y12" s="155"/>
      <c r="Z12" s="155"/>
      <c r="AA12" s="155">
        <f>Z12-Y12</f>
        <v>0</v>
      </c>
      <c r="AB12" s="156" t="e">
        <f>Z12/Y12*100</f>
        <v>#DIV/0!</v>
      </c>
      <c r="AC12" s="5">
        <f t="shared" si="0"/>
        <v>0</v>
      </c>
      <c r="AD12" s="5">
        <f t="shared" si="0"/>
        <v>0</v>
      </c>
      <c r="AE12" s="5">
        <f>AD12-AC12</f>
        <v>0</v>
      </c>
      <c r="AF12" s="187" t="e">
        <f>AD12/AC12*100</f>
        <v>#DIV/0!</v>
      </c>
    </row>
    <row r="13" spans="1:32" s="25" customFormat="1" ht="33.75" customHeight="1">
      <c r="A13" s="368" t="s">
        <v>34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70"/>
      <c r="M13" s="157">
        <f t="shared" ref="M13:N13" si="1">SUM(M9:M12)</f>
        <v>0</v>
      </c>
      <c r="N13" s="157">
        <f t="shared" si="1"/>
        <v>0</v>
      </c>
      <c r="O13" s="157">
        <f>SUM(O9:O12)</f>
        <v>0</v>
      </c>
      <c r="P13" s="158" t="e">
        <f>N13/M13*100</f>
        <v>#DIV/0!</v>
      </c>
      <c r="Q13" s="3">
        <f>Q9</f>
        <v>6066</v>
      </c>
      <c r="R13" s="3">
        <f t="shared" ref="R13:AF13" si="2">R9</f>
        <v>5316</v>
      </c>
      <c r="S13" s="3">
        <f t="shared" si="2"/>
        <v>-750</v>
      </c>
      <c r="T13" s="184">
        <f t="shared" si="2"/>
        <v>87.636003956478731</v>
      </c>
      <c r="U13" s="188">
        <f t="shared" si="2"/>
        <v>0</v>
      </c>
      <c r="V13" s="188">
        <f t="shared" si="2"/>
        <v>0</v>
      </c>
      <c r="W13" s="188">
        <f t="shared" si="2"/>
        <v>0</v>
      </c>
      <c r="X13" s="188" t="e">
        <f t="shared" si="2"/>
        <v>#DIV/0!</v>
      </c>
      <c r="Y13" s="188">
        <f t="shared" si="2"/>
        <v>0</v>
      </c>
      <c r="Z13" s="188">
        <f t="shared" si="2"/>
        <v>0</v>
      </c>
      <c r="AA13" s="188">
        <f t="shared" si="2"/>
        <v>0</v>
      </c>
      <c r="AB13" s="188" t="e">
        <f t="shared" si="2"/>
        <v>#DIV/0!</v>
      </c>
      <c r="AC13" s="3">
        <f t="shared" si="2"/>
        <v>6066</v>
      </c>
      <c r="AD13" s="3">
        <f t="shared" si="2"/>
        <v>5316</v>
      </c>
      <c r="AE13" s="3">
        <f t="shared" si="2"/>
        <v>-750</v>
      </c>
      <c r="AF13" s="184">
        <f t="shared" si="2"/>
        <v>87.636003956478731</v>
      </c>
    </row>
    <row r="14" spans="1:32" s="25" customFormat="1" ht="34.5" customHeight="1">
      <c r="A14" s="365" t="s">
        <v>35</v>
      </c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67"/>
      <c r="M14" s="155">
        <f>M13/AC13*100</f>
        <v>0</v>
      </c>
      <c r="N14" s="155">
        <f>N13/AD13*100</f>
        <v>0</v>
      </c>
      <c r="O14" s="155"/>
      <c r="P14" s="155"/>
      <c r="Q14" s="185">
        <f>Q13/AC13*100</f>
        <v>100</v>
      </c>
      <c r="R14" s="185">
        <f>R13/AD13*100</f>
        <v>100</v>
      </c>
      <c r="S14" s="185"/>
      <c r="T14" s="185"/>
      <c r="U14" s="185">
        <f>U13/AC13*100</f>
        <v>0</v>
      </c>
      <c r="V14" s="185">
        <f>V13/AD13*100</f>
        <v>0</v>
      </c>
      <c r="W14" s="185"/>
      <c r="X14" s="185"/>
      <c r="Y14" s="185">
        <f>Y13/AC13*100</f>
        <v>0</v>
      </c>
      <c r="Z14" s="185">
        <f>Z13/AD13*100</f>
        <v>0</v>
      </c>
      <c r="AA14" s="185"/>
      <c r="AB14" s="185"/>
      <c r="AC14" s="185">
        <f>SUM(M14,Q14,U14,Y14)</f>
        <v>100</v>
      </c>
      <c r="AD14" s="185">
        <f>SUM(N14,R14,V14,Z14)</f>
        <v>100</v>
      </c>
      <c r="AE14" s="185"/>
      <c r="AF14" s="185"/>
    </row>
    <row r="15" spans="1:32" s="25" customFormat="1" ht="34.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</row>
    <row r="16" spans="1:32" s="25" customFormat="1" ht="34.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</row>
    <row r="17" spans="1:32" s="25" customFormat="1" ht="34.5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</row>
    <row r="18" spans="1:32" s="25" customFormat="1" ht="15" customHeight="1">
      <c r="A18" s="65"/>
      <c r="B18" s="65"/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23"/>
      <c r="X18" s="23"/>
      <c r="Y18" s="23"/>
      <c r="Z18" s="23"/>
      <c r="AA18" s="23"/>
      <c r="AB18" s="23"/>
      <c r="AC18" s="23"/>
      <c r="AD18" s="23"/>
      <c r="AE18" s="23"/>
      <c r="AF18" s="23"/>
    </row>
    <row r="19" spans="1:32" s="25" customFormat="1" ht="15" customHeight="1">
      <c r="A19" s="65"/>
      <c r="B19" s="65"/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1:32" s="58" customFormat="1" ht="31.5" customHeight="1">
      <c r="A20" s="57"/>
      <c r="B20" s="57"/>
      <c r="C20" s="57" t="s">
        <v>169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</row>
    <row r="21" spans="1:32" s="68" customFormat="1" ht="2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67"/>
      <c r="L21" s="23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353" t="s">
        <v>161</v>
      </c>
      <c r="AE21" s="353"/>
      <c r="AF21" s="353"/>
    </row>
    <row r="22" spans="1:32" s="69" customFormat="1" ht="34.5" customHeight="1">
      <c r="A22" s="269" t="s">
        <v>32</v>
      </c>
      <c r="B22" s="310" t="s">
        <v>114</v>
      </c>
      <c r="C22" s="312"/>
      <c r="D22" s="268" t="s">
        <v>116</v>
      </c>
      <c r="E22" s="268"/>
      <c r="F22" s="268" t="s">
        <v>82</v>
      </c>
      <c r="G22" s="268"/>
      <c r="H22" s="268" t="s">
        <v>138</v>
      </c>
      <c r="I22" s="268"/>
      <c r="J22" s="268" t="s">
        <v>139</v>
      </c>
      <c r="K22" s="268"/>
      <c r="L22" s="268" t="s">
        <v>322</v>
      </c>
      <c r="M22" s="268"/>
      <c r="N22" s="268"/>
      <c r="O22" s="268"/>
      <c r="P22" s="268"/>
      <c r="Q22" s="268"/>
      <c r="R22" s="268"/>
      <c r="S22" s="268"/>
      <c r="T22" s="268"/>
      <c r="U22" s="268"/>
      <c r="V22" s="268" t="s">
        <v>115</v>
      </c>
      <c r="W22" s="268"/>
      <c r="X22" s="268"/>
      <c r="Y22" s="268"/>
      <c r="Z22" s="268"/>
      <c r="AA22" s="268" t="s">
        <v>140</v>
      </c>
      <c r="AB22" s="268"/>
      <c r="AC22" s="268"/>
      <c r="AD22" s="268"/>
      <c r="AE22" s="268"/>
      <c r="AF22" s="268"/>
    </row>
    <row r="23" spans="1:32" s="69" customFormat="1" ht="52.5" customHeight="1">
      <c r="A23" s="269"/>
      <c r="B23" s="373"/>
      <c r="C23" s="374"/>
      <c r="D23" s="268"/>
      <c r="E23" s="268"/>
      <c r="F23" s="268"/>
      <c r="G23" s="268"/>
      <c r="H23" s="268"/>
      <c r="I23" s="268"/>
      <c r="J23" s="268"/>
      <c r="K23" s="268"/>
      <c r="L23" s="268" t="s">
        <v>106</v>
      </c>
      <c r="M23" s="268"/>
      <c r="N23" s="268" t="s">
        <v>110</v>
      </c>
      <c r="O23" s="268"/>
      <c r="P23" s="268" t="s">
        <v>111</v>
      </c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</row>
    <row r="24" spans="1:32" s="70" customFormat="1" ht="90" customHeight="1">
      <c r="A24" s="269"/>
      <c r="B24" s="313"/>
      <c r="C24" s="315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 t="s">
        <v>107</v>
      </c>
      <c r="Q24" s="268"/>
      <c r="R24" s="268" t="s">
        <v>108</v>
      </c>
      <c r="S24" s="268"/>
      <c r="T24" s="268" t="s">
        <v>109</v>
      </c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</row>
    <row r="25" spans="1:32" s="69" customFormat="1" ht="30" customHeight="1">
      <c r="A25" s="71">
        <v>1</v>
      </c>
      <c r="B25" s="305">
        <v>2</v>
      </c>
      <c r="C25" s="306"/>
      <c r="D25" s="268">
        <v>3</v>
      </c>
      <c r="E25" s="268"/>
      <c r="F25" s="268">
        <v>4</v>
      </c>
      <c r="G25" s="268"/>
      <c r="H25" s="268">
        <v>5</v>
      </c>
      <c r="I25" s="268"/>
      <c r="J25" s="268">
        <v>6</v>
      </c>
      <c r="K25" s="268"/>
      <c r="L25" s="305">
        <v>7</v>
      </c>
      <c r="M25" s="306"/>
      <c r="N25" s="305">
        <v>8</v>
      </c>
      <c r="O25" s="306"/>
      <c r="P25" s="268">
        <v>9</v>
      </c>
      <c r="Q25" s="268"/>
      <c r="R25" s="269">
        <v>10</v>
      </c>
      <c r="S25" s="269"/>
      <c r="T25" s="268">
        <v>11</v>
      </c>
      <c r="U25" s="268"/>
      <c r="V25" s="268">
        <v>12</v>
      </c>
      <c r="W25" s="268"/>
      <c r="X25" s="268"/>
      <c r="Y25" s="268"/>
      <c r="Z25" s="268"/>
      <c r="AA25" s="268">
        <v>13</v>
      </c>
      <c r="AB25" s="268"/>
      <c r="AC25" s="268"/>
      <c r="AD25" s="268"/>
      <c r="AE25" s="268"/>
      <c r="AF25" s="268"/>
    </row>
    <row r="26" spans="1:32" s="69" customFormat="1" ht="30.75" customHeight="1">
      <c r="A26" s="72"/>
      <c r="B26" s="335"/>
      <c r="C26" s="336"/>
      <c r="D26" s="268"/>
      <c r="E26" s="268"/>
      <c r="F26" s="334"/>
      <c r="G26" s="334"/>
      <c r="H26" s="334"/>
      <c r="I26" s="334"/>
      <c r="J26" s="334"/>
      <c r="K26" s="334"/>
      <c r="L26" s="294"/>
      <c r="M26" s="296"/>
      <c r="N26" s="294">
        <f t="shared" ref="N26:N28" si="3">SUM(P26,R26,T26)</f>
        <v>0</v>
      </c>
      <c r="O26" s="296"/>
      <c r="P26" s="334"/>
      <c r="Q26" s="334"/>
      <c r="R26" s="334"/>
      <c r="S26" s="334"/>
      <c r="T26" s="334"/>
      <c r="U26" s="334"/>
      <c r="V26" s="358"/>
      <c r="W26" s="358"/>
      <c r="X26" s="358"/>
      <c r="Y26" s="358"/>
      <c r="Z26" s="358"/>
      <c r="AA26" s="340"/>
      <c r="AB26" s="340"/>
      <c r="AC26" s="340"/>
      <c r="AD26" s="340"/>
      <c r="AE26" s="340"/>
      <c r="AF26" s="340"/>
    </row>
    <row r="27" spans="1:32" s="69" customFormat="1" ht="30.75" customHeight="1">
      <c r="A27" s="72"/>
      <c r="B27" s="77"/>
      <c r="C27" s="78"/>
      <c r="D27" s="305"/>
      <c r="E27" s="306"/>
      <c r="F27" s="294"/>
      <c r="G27" s="296"/>
      <c r="H27" s="294"/>
      <c r="I27" s="296"/>
      <c r="J27" s="294"/>
      <c r="K27" s="296"/>
      <c r="L27" s="79"/>
      <c r="M27" s="80"/>
      <c r="N27" s="79"/>
      <c r="O27" s="80"/>
      <c r="P27" s="294"/>
      <c r="Q27" s="296"/>
      <c r="R27" s="294"/>
      <c r="S27" s="296"/>
      <c r="T27" s="294"/>
      <c r="U27" s="296"/>
      <c r="V27" s="341"/>
      <c r="W27" s="342"/>
      <c r="X27" s="342"/>
      <c r="Y27" s="342"/>
      <c r="Z27" s="343"/>
      <c r="AA27" s="341"/>
      <c r="AB27" s="342"/>
      <c r="AC27" s="342"/>
      <c r="AD27" s="342"/>
      <c r="AE27" s="342"/>
      <c r="AF27" s="343"/>
    </row>
    <row r="28" spans="1:32" s="69" customFormat="1" ht="33" customHeight="1">
      <c r="A28" s="72"/>
      <c r="B28" s="335"/>
      <c r="C28" s="336"/>
      <c r="D28" s="268"/>
      <c r="E28" s="268"/>
      <c r="F28" s="334"/>
      <c r="G28" s="334"/>
      <c r="H28" s="334"/>
      <c r="I28" s="334"/>
      <c r="J28" s="334"/>
      <c r="K28" s="334"/>
      <c r="L28" s="294"/>
      <c r="M28" s="296"/>
      <c r="N28" s="294">
        <f t="shared" si="3"/>
        <v>0</v>
      </c>
      <c r="O28" s="296"/>
      <c r="P28" s="334"/>
      <c r="Q28" s="334"/>
      <c r="R28" s="334"/>
      <c r="S28" s="334"/>
      <c r="T28" s="334"/>
      <c r="U28" s="334"/>
      <c r="V28" s="358"/>
      <c r="W28" s="358"/>
      <c r="X28" s="358"/>
      <c r="Y28" s="358"/>
      <c r="Z28" s="358"/>
      <c r="AA28" s="340"/>
      <c r="AB28" s="340"/>
      <c r="AC28" s="340"/>
      <c r="AD28" s="340"/>
      <c r="AE28" s="340"/>
      <c r="AF28" s="340"/>
    </row>
    <row r="29" spans="1:32" s="69" customFormat="1" ht="37.5" customHeight="1">
      <c r="A29" s="377" t="s">
        <v>34</v>
      </c>
      <c r="B29" s="378"/>
      <c r="C29" s="378"/>
      <c r="D29" s="378"/>
      <c r="E29" s="379"/>
      <c r="F29" s="359">
        <f>SUM(F26:F28)</f>
        <v>0</v>
      </c>
      <c r="G29" s="359"/>
      <c r="H29" s="359">
        <f>SUM(H26:H28)</f>
        <v>0</v>
      </c>
      <c r="I29" s="359"/>
      <c r="J29" s="359">
        <f>SUM(J26:J28)</f>
        <v>0</v>
      </c>
      <c r="K29" s="359"/>
      <c r="L29" s="359">
        <f>SUM(L26:L28)</f>
        <v>0</v>
      </c>
      <c r="M29" s="359"/>
      <c r="N29" s="359">
        <f>SUM(N26:N28)</f>
        <v>0</v>
      </c>
      <c r="O29" s="359"/>
      <c r="P29" s="359">
        <f>SUM(P26:P28)</f>
        <v>0</v>
      </c>
      <c r="Q29" s="359"/>
      <c r="R29" s="359">
        <f>SUM(R26:R28)</f>
        <v>0</v>
      </c>
      <c r="S29" s="359"/>
      <c r="T29" s="359">
        <f>SUM(T26:T28)</f>
        <v>0</v>
      </c>
      <c r="U29" s="359"/>
      <c r="V29" s="376"/>
      <c r="W29" s="376"/>
      <c r="X29" s="376"/>
      <c r="Y29" s="376"/>
      <c r="Z29" s="376"/>
      <c r="AA29" s="356"/>
      <c r="AB29" s="356"/>
      <c r="AC29" s="356"/>
      <c r="AD29" s="356"/>
      <c r="AE29" s="356"/>
      <c r="AF29" s="356"/>
    </row>
    <row r="30" spans="1:32" s="69" customFormat="1" ht="37.5" customHeight="1">
      <c r="A30" s="81"/>
      <c r="B30" s="81"/>
      <c r="C30" s="81"/>
      <c r="D30" s="81"/>
      <c r="E30" s="81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3"/>
      <c r="W30" s="83"/>
      <c r="X30" s="83"/>
      <c r="Y30" s="83"/>
      <c r="Z30" s="83"/>
      <c r="AA30" s="84"/>
      <c r="AB30" s="84"/>
      <c r="AC30" s="84"/>
      <c r="AD30" s="84"/>
      <c r="AE30" s="84"/>
      <c r="AF30" s="84"/>
    </row>
    <row r="31" spans="1:32" s="69" customFormat="1" ht="37.5" customHeight="1">
      <c r="A31" s="81"/>
      <c r="B31" s="81"/>
      <c r="C31" s="81"/>
      <c r="D31" s="81"/>
      <c r="E31" s="81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3"/>
      <c r="W31" s="83"/>
      <c r="X31" s="83"/>
      <c r="Y31" s="83"/>
      <c r="Z31" s="83"/>
      <c r="AA31" s="84"/>
      <c r="AB31" s="84"/>
      <c r="AC31" s="84"/>
      <c r="AD31" s="84"/>
      <c r="AE31" s="84"/>
      <c r="AF31" s="84"/>
    </row>
    <row r="32" spans="1:32" s="25" customFormat="1" ht="15" customHeight="1">
      <c r="A32" s="65"/>
      <c r="B32" s="65"/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23"/>
      <c r="X32" s="23"/>
      <c r="Y32" s="23"/>
      <c r="Z32" s="23"/>
      <c r="AA32" s="23"/>
      <c r="AB32" s="23"/>
      <c r="AC32" s="23"/>
      <c r="AD32" s="23"/>
      <c r="AE32" s="23"/>
      <c r="AF32" s="23"/>
    </row>
    <row r="33" spans="1:32" s="25" customFormat="1" ht="15" customHeight="1">
      <c r="A33" s="65"/>
      <c r="B33" s="65"/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23"/>
      <c r="X33" s="23"/>
      <c r="Y33" s="23"/>
      <c r="Z33" s="23"/>
      <c r="AA33" s="23"/>
      <c r="AB33" s="23"/>
      <c r="AC33" s="23"/>
      <c r="AD33" s="23"/>
      <c r="AE33" s="23"/>
      <c r="AF33" s="23"/>
    </row>
    <row r="34" spans="1:32" s="25" customFormat="1" ht="15" customHeight="1">
      <c r="A34" s="65"/>
      <c r="B34" s="65"/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1:32" s="25" customFormat="1" ht="15" customHeight="1">
      <c r="A35" s="65"/>
      <c r="B35" s="65"/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23"/>
      <c r="X35" s="23"/>
      <c r="Y35" s="23"/>
      <c r="Z35" s="23"/>
      <c r="AA35" s="23"/>
      <c r="AB35" s="23"/>
      <c r="AC35" s="23"/>
      <c r="AD35" s="23"/>
      <c r="AE35" s="23"/>
      <c r="AF35" s="23"/>
    </row>
    <row r="36" spans="1:32" s="25" customFormat="1" ht="15" customHeight="1">
      <c r="A36" s="65"/>
      <c r="B36" s="65"/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23"/>
      <c r="X36" s="23"/>
      <c r="Y36" s="23"/>
      <c r="Z36" s="23"/>
      <c r="AA36" s="23"/>
      <c r="AB36" s="23"/>
      <c r="AC36" s="23"/>
      <c r="AD36" s="23"/>
      <c r="AE36" s="23"/>
      <c r="AF36" s="23"/>
    </row>
    <row r="37" spans="1:32" s="25" customFormat="1" ht="15" customHeight="1">
      <c r="A37" s="65"/>
      <c r="B37" s="65"/>
      <c r="C37" s="65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23"/>
      <c r="X37" s="23"/>
      <c r="Y37" s="23"/>
      <c r="Z37" s="23"/>
      <c r="AA37" s="23"/>
      <c r="AB37" s="23"/>
      <c r="AC37" s="23"/>
      <c r="AD37" s="23"/>
      <c r="AE37" s="23"/>
      <c r="AF37" s="23"/>
    </row>
    <row r="38" spans="1:32" s="25" customFormat="1" ht="15" customHeight="1">
      <c r="A38" s="65"/>
      <c r="B38" s="65"/>
      <c r="C38" s="65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23"/>
      <c r="X38" s="23"/>
      <c r="Y38" s="23"/>
      <c r="Z38" s="23"/>
      <c r="AA38" s="23"/>
      <c r="AB38" s="23"/>
      <c r="AC38" s="23"/>
      <c r="AD38" s="23"/>
      <c r="AE38" s="23"/>
      <c r="AF38" s="23"/>
    </row>
    <row r="39" spans="1:32" s="169" customFormat="1" ht="32.25" customHeight="1">
      <c r="A39" s="177"/>
      <c r="B39" s="360" t="s">
        <v>177</v>
      </c>
      <c r="C39" s="360"/>
      <c r="D39" s="360"/>
      <c r="E39" s="360"/>
      <c r="F39" s="360"/>
      <c r="G39" s="360"/>
      <c r="H39" s="178"/>
      <c r="I39" s="178"/>
      <c r="J39" s="178"/>
      <c r="K39" s="178"/>
      <c r="L39" s="178"/>
      <c r="M39" s="357" t="s">
        <v>105</v>
      </c>
      <c r="N39" s="357"/>
      <c r="O39" s="357"/>
      <c r="P39" s="357"/>
      <c r="Q39" s="357"/>
      <c r="R39" s="178"/>
      <c r="S39" s="178"/>
      <c r="T39" s="178"/>
      <c r="U39" s="178"/>
      <c r="V39" s="178"/>
      <c r="W39" s="361" t="s">
        <v>269</v>
      </c>
      <c r="X39" s="361"/>
      <c r="Y39" s="361"/>
      <c r="Z39" s="361"/>
      <c r="AA39" s="361"/>
      <c r="AB39" s="162"/>
      <c r="AC39" s="162"/>
      <c r="AD39" s="162"/>
      <c r="AE39" s="162"/>
      <c r="AF39" s="162"/>
    </row>
    <row r="40" spans="1:32" s="163" customFormat="1" ht="99" customHeight="1">
      <c r="B40" s="265" t="s">
        <v>45</v>
      </c>
      <c r="C40" s="265"/>
      <c r="D40" s="265"/>
      <c r="E40" s="265"/>
      <c r="F40" s="265"/>
      <c r="G40" s="265"/>
      <c r="H40" s="179"/>
      <c r="I40" s="179"/>
      <c r="J40" s="179"/>
      <c r="K40" s="179"/>
      <c r="L40" s="179"/>
      <c r="M40" s="265" t="s">
        <v>46</v>
      </c>
      <c r="N40" s="265"/>
      <c r="O40" s="265"/>
      <c r="P40" s="265"/>
      <c r="Q40" s="265"/>
      <c r="V40" s="165"/>
      <c r="W40" s="265" t="s">
        <v>69</v>
      </c>
      <c r="X40" s="265"/>
      <c r="Y40" s="265"/>
      <c r="Z40" s="265"/>
      <c r="AA40" s="265"/>
    </row>
    <row r="41" spans="1:32" s="24" customFormat="1"/>
    <row r="42" spans="1:32" s="25" customFormat="1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</row>
    <row r="43" spans="1:32" s="355" customFormat="1" ht="12.75">
      <c r="A43" s="354" t="s">
        <v>162</v>
      </c>
    </row>
    <row r="44" spans="1:32" s="25" customFormat="1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</row>
    <row r="45" spans="1:32" s="25" customFormat="1">
      <c r="C45" s="74"/>
    </row>
    <row r="46" spans="1:32" s="25" customFormat="1"/>
    <row r="47" spans="1:32" s="25" customFormat="1"/>
    <row r="48" spans="1:32" s="25" customFormat="1" ht="19.5">
      <c r="C48" s="75"/>
    </row>
    <row r="49" spans="3:3" ht="19.5">
      <c r="C49" s="76"/>
    </row>
    <row r="50" spans="3:3" ht="19.5">
      <c r="C50" s="76"/>
    </row>
    <row r="51" spans="3:3" ht="19.5">
      <c r="C51" s="76"/>
    </row>
    <row r="52" spans="3:3" ht="19.5">
      <c r="C52" s="76"/>
    </row>
    <row r="53" spans="3:3" ht="19.5">
      <c r="C53" s="76"/>
    </row>
    <row r="54" spans="3:3" ht="19.5">
      <c r="C54" s="76"/>
    </row>
  </sheetData>
  <mergeCells count="115">
    <mergeCell ref="T29:U29"/>
    <mergeCell ref="V29:Z29"/>
    <mergeCell ref="J29:K29"/>
    <mergeCell ref="P29:Q29"/>
    <mergeCell ref="F29:G29"/>
    <mergeCell ref="A29:E29"/>
    <mergeCell ref="P28:Q28"/>
    <mergeCell ref="V26:Z26"/>
    <mergeCell ref="R25:S25"/>
    <mergeCell ref="T26:U26"/>
    <mergeCell ref="T25:U25"/>
    <mergeCell ref="B25:C25"/>
    <mergeCell ref="F25:G25"/>
    <mergeCell ref="R26:S26"/>
    <mergeCell ref="P25:Q25"/>
    <mergeCell ref="J25:K25"/>
    <mergeCell ref="V25:Z25"/>
    <mergeCell ref="H25:I25"/>
    <mergeCell ref="L25:M25"/>
    <mergeCell ref="N25:O25"/>
    <mergeCell ref="P27:Q27"/>
    <mergeCell ref="R27:S27"/>
    <mergeCell ref="T27:U27"/>
    <mergeCell ref="D25:E25"/>
    <mergeCell ref="Z4:AB4"/>
    <mergeCell ref="A14:L14"/>
    <mergeCell ref="A22:A24"/>
    <mergeCell ref="J22:K24"/>
    <mergeCell ref="A13:L13"/>
    <mergeCell ref="B10:L10"/>
    <mergeCell ref="B11:L11"/>
    <mergeCell ref="B12:L12"/>
    <mergeCell ref="B22:C24"/>
    <mergeCell ref="L22:U22"/>
    <mergeCell ref="B8:L8"/>
    <mergeCell ref="P24:Q24"/>
    <mergeCell ref="R24:S24"/>
    <mergeCell ref="T24:U24"/>
    <mergeCell ref="L23:M24"/>
    <mergeCell ref="H22:I24"/>
    <mergeCell ref="N6:N7"/>
    <mergeCell ref="O6:O7"/>
    <mergeCell ref="N23:O24"/>
    <mergeCell ref="F22:G24"/>
    <mergeCell ref="P23:U23"/>
    <mergeCell ref="S6:S7"/>
    <mergeCell ref="A43:XFD43"/>
    <mergeCell ref="H28:I28"/>
    <mergeCell ref="J28:K28"/>
    <mergeCell ref="AA29:AF29"/>
    <mergeCell ref="Y6:Y7"/>
    <mergeCell ref="Z6:Z7"/>
    <mergeCell ref="AA6:AA7"/>
    <mergeCell ref="AB6:AB7"/>
    <mergeCell ref="T28:U28"/>
    <mergeCell ref="B40:G40"/>
    <mergeCell ref="W40:AA40"/>
    <mergeCell ref="M39:Q39"/>
    <mergeCell ref="M40:Q40"/>
    <mergeCell ref="V28:Z28"/>
    <mergeCell ref="R29:S29"/>
    <mergeCell ref="H29:I29"/>
    <mergeCell ref="L29:M29"/>
    <mergeCell ref="N29:O29"/>
    <mergeCell ref="B39:G39"/>
    <mergeCell ref="W39:AA39"/>
    <mergeCell ref="A5:A7"/>
    <mergeCell ref="AE6:AE7"/>
    <mergeCell ref="AF6:AF7"/>
    <mergeCell ref="Y5:AB5"/>
    <mergeCell ref="D28:E28"/>
    <mergeCell ref="L28:M28"/>
    <mergeCell ref="N28:O28"/>
    <mergeCell ref="Q6:Q7"/>
    <mergeCell ref="D26:E26"/>
    <mergeCell ref="B26:C26"/>
    <mergeCell ref="P26:Q26"/>
    <mergeCell ref="V27:Z27"/>
    <mergeCell ref="AA27:AF27"/>
    <mergeCell ref="AA28:AF28"/>
    <mergeCell ref="T6:T7"/>
    <mergeCell ref="V6:V7"/>
    <mergeCell ref="B5:L7"/>
    <mergeCell ref="D22:E24"/>
    <mergeCell ref="AA22:AF24"/>
    <mergeCell ref="AD21:AF21"/>
    <mergeCell ref="W6:W7"/>
    <mergeCell ref="X6:X7"/>
    <mergeCell ref="AC6:AC7"/>
    <mergeCell ref="AC5:AF5"/>
    <mergeCell ref="U5:X5"/>
    <mergeCell ref="AD4:AF4"/>
    <mergeCell ref="Q5:T5"/>
    <mergeCell ref="V22:Z24"/>
    <mergeCell ref="F28:G28"/>
    <mergeCell ref="F26:G26"/>
    <mergeCell ref="B28:C28"/>
    <mergeCell ref="R28:S28"/>
    <mergeCell ref="L26:M26"/>
    <mergeCell ref="N26:O26"/>
    <mergeCell ref="J26:K26"/>
    <mergeCell ref="R6:R7"/>
    <mergeCell ref="U6:U7"/>
    <mergeCell ref="B9:L9"/>
    <mergeCell ref="M5:P5"/>
    <mergeCell ref="P6:P7"/>
    <mergeCell ref="M6:M7"/>
    <mergeCell ref="AA26:AF26"/>
    <mergeCell ref="AA25:AF25"/>
    <mergeCell ref="AD6:AD7"/>
    <mergeCell ref="H26:I26"/>
    <mergeCell ref="D27:E27"/>
    <mergeCell ref="F27:G27"/>
    <mergeCell ref="H27:I27"/>
    <mergeCell ref="J27:K27"/>
  </mergeCells>
  <phoneticPr fontId="3" type="noConversion"/>
  <pageMargins left="0.59055118110236227" right="0.59055118110236227" top="0.98425196850393704" bottom="0.59055118110236227" header="0.31496062992125984" footer="0.31496062992125984"/>
  <pageSetup paperSize="9" scale="35" orientation="landscape" verticalDpi="1200" r:id="rId1"/>
  <headerFooter alignWithMargins="0"/>
  <ignoredErrors>
    <ignoredError sqref="AE14:AF14 M13:N13 F29:U29" formulaRange="1"/>
    <ignoredError sqref="AA14:AB14 O14 M14 P14:Q14 S14:U14 W14:Y14" evalError="1" formulaRange="1"/>
    <ignoredError sqref="AC14:AD14 P12 N14 R14 V14 Z14 P10:P11 X9 T10:T11 X10:X11 P9 X12 T9 T12 AB10:AB11 AB9 AB12" evalError="1"/>
    <ignoredError sqref="P13" evalError="1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99"/>
    <pageSetUpPr fitToPage="1"/>
  </sheetPr>
  <dimension ref="A2:I18"/>
  <sheetViews>
    <sheetView view="pageBreakPreview" zoomScale="60" zoomScaleNormal="75" workbookViewId="0">
      <selection activeCell="C12" sqref="C12"/>
    </sheetView>
  </sheetViews>
  <sheetFormatPr defaultRowHeight="12.75"/>
  <cols>
    <col min="1" max="1" width="68.28515625" style="89" customWidth="1"/>
    <col min="2" max="2" width="12.85546875" style="89" customWidth="1"/>
    <col min="3" max="3" width="19.7109375" style="89" customWidth="1"/>
    <col min="4" max="4" width="19" style="89" customWidth="1"/>
    <col min="5" max="6" width="18.140625" style="89" customWidth="1"/>
    <col min="7" max="7" width="18.28515625" style="89" customWidth="1"/>
    <col min="8" max="8" width="18.7109375" style="89" customWidth="1"/>
    <col min="9" max="16384" width="9.140625" style="89"/>
  </cols>
  <sheetData>
    <row r="2" spans="1:9" ht="31.5" customHeight="1">
      <c r="G2" s="386" t="s">
        <v>174</v>
      </c>
      <c r="H2" s="386"/>
    </row>
    <row r="3" spans="1:9" ht="32.25" customHeight="1">
      <c r="A3" s="300" t="s">
        <v>184</v>
      </c>
      <c r="B3" s="300"/>
      <c r="C3" s="300"/>
      <c r="D3" s="300"/>
      <c r="E3" s="300"/>
      <c r="F3" s="300"/>
      <c r="G3" s="300"/>
      <c r="H3" s="300"/>
    </row>
    <row r="4" spans="1:9" ht="28.5" customHeight="1">
      <c r="A4" s="387" t="s">
        <v>217</v>
      </c>
      <c r="B4" s="387"/>
      <c r="C4" s="387"/>
      <c r="D4" s="387"/>
      <c r="E4" s="387"/>
      <c r="F4" s="387"/>
      <c r="G4" s="387"/>
      <c r="H4" s="387"/>
    </row>
    <row r="5" spans="1:9" ht="45.75" customHeight="1">
      <c r="A5" s="388" t="s">
        <v>101</v>
      </c>
      <c r="B5" s="280" t="s">
        <v>7</v>
      </c>
      <c r="C5" s="280" t="s">
        <v>185</v>
      </c>
      <c r="D5" s="280"/>
      <c r="E5" s="278" t="s">
        <v>300</v>
      </c>
      <c r="F5" s="278"/>
      <c r="G5" s="278"/>
      <c r="H5" s="278"/>
    </row>
    <row r="6" spans="1:9" ht="65.25" customHeight="1">
      <c r="A6" s="389"/>
      <c r="B6" s="280"/>
      <c r="C6" s="198" t="s">
        <v>298</v>
      </c>
      <c r="D6" s="198" t="s">
        <v>323</v>
      </c>
      <c r="E6" s="198" t="s">
        <v>95</v>
      </c>
      <c r="F6" s="198" t="s">
        <v>91</v>
      </c>
      <c r="G6" s="98" t="s">
        <v>98</v>
      </c>
      <c r="H6" s="98" t="s">
        <v>99</v>
      </c>
    </row>
    <row r="7" spans="1:9" ht="30" customHeight="1">
      <c r="A7" s="37">
        <v>1</v>
      </c>
      <c r="B7" s="198">
        <v>2</v>
      </c>
      <c r="C7" s="37">
        <v>3</v>
      </c>
      <c r="D7" s="198">
        <v>4</v>
      </c>
      <c r="E7" s="37">
        <v>5</v>
      </c>
      <c r="F7" s="198">
        <v>6</v>
      </c>
      <c r="G7" s="37">
        <v>7</v>
      </c>
      <c r="H7" s="198">
        <v>8</v>
      </c>
    </row>
    <row r="8" spans="1:9" ht="28.5" customHeight="1">
      <c r="A8" s="380" t="s">
        <v>199</v>
      </c>
      <c r="B8" s="381"/>
      <c r="C8" s="381"/>
      <c r="D8" s="381"/>
      <c r="E8" s="381"/>
      <c r="F8" s="381"/>
      <c r="G8" s="381"/>
      <c r="H8" s="382"/>
    </row>
    <row r="9" spans="1:9" ht="59.25" customHeight="1">
      <c r="A9" s="152" t="s">
        <v>164</v>
      </c>
      <c r="B9" s="181">
        <v>6000</v>
      </c>
      <c r="C9" s="34">
        <f>SUM(C11:C12)</f>
        <v>0</v>
      </c>
      <c r="D9" s="34">
        <f>SUM(D11:D12)</f>
        <v>6378</v>
      </c>
      <c r="E9" s="34">
        <f>SUM(E11:E12)</f>
        <v>7279</v>
      </c>
      <c r="F9" s="34">
        <f>SUM(F11:F12)</f>
        <v>6378</v>
      </c>
      <c r="G9" s="34">
        <f>F9-E9</f>
        <v>-901</v>
      </c>
      <c r="H9" s="260">
        <f>(F9/E9)*100</f>
        <v>87.621926088748452</v>
      </c>
    </row>
    <row r="10" spans="1:9" ht="39.75" customHeight="1">
      <c r="A10" s="383" t="s">
        <v>165</v>
      </c>
      <c r="B10" s="384"/>
      <c r="C10" s="384"/>
      <c r="D10" s="384"/>
      <c r="E10" s="384"/>
      <c r="F10" s="384"/>
      <c r="G10" s="384"/>
      <c r="H10" s="385"/>
    </row>
    <row r="11" spans="1:9" ht="75" customHeight="1">
      <c r="A11" s="153" t="s">
        <v>166</v>
      </c>
      <c r="B11" s="181">
        <v>6010</v>
      </c>
      <c r="C11" s="38">
        <v>0</v>
      </c>
      <c r="D11" s="38">
        <v>6378</v>
      </c>
      <c r="E11" s="38">
        <v>7279</v>
      </c>
      <c r="F11" s="38">
        <v>6378</v>
      </c>
      <c r="G11" s="38">
        <f>F11-E11</f>
        <v>-901</v>
      </c>
      <c r="H11" s="261">
        <f>(F11/E11)*100</f>
        <v>87.621926088748452</v>
      </c>
    </row>
    <row r="12" spans="1:9" ht="63.75" customHeight="1">
      <c r="A12" s="40" t="s">
        <v>167</v>
      </c>
      <c r="B12" s="181">
        <v>6020</v>
      </c>
      <c r="C12" s="47"/>
      <c r="D12" s="47"/>
      <c r="E12" s="47"/>
      <c r="F12" s="47"/>
      <c r="G12" s="47"/>
      <c r="H12" s="154" t="e">
        <f>(F12/E12)*100</f>
        <v>#DIV/0!</v>
      </c>
    </row>
    <row r="13" spans="1:9" ht="35.25" customHeight="1">
      <c r="A13" s="85"/>
      <c r="B13" s="86"/>
      <c r="C13" s="87"/>
      <c r="D13" s="87"/>
      <c r="E13" s="87"/>
      <c r="F13" s="87"/>
      <c r="G13" s="87"/>
      <c r="H13" s="88"/>
    </row>
    <row r="14" spans="1:9" s="229" customFormat="1" ht="41.25" customHeight="1">
      <c r="A14" s="146" t="s">
        <v>267</v>
      </c>
      <c r="B14" s="147"/>
      <c r="C14" s="266" t="s">
        <v>290</v>
      </c>
      <c r="D14" s="266"/>
      <c r="E14" s="190"/>
      <c r="F14" s="148" t="s">
        <v>269</v>
      </c>
      <c r="G14" s="149"/>
      <c r="H14" s="23"/>
      <c r="I14" s="23"/>
    </row>
    <row r="15" spans="1:9" s="230" customFormat="1" ht="18.75">
      <c r="A15" s="163" t="s">
        <v>179</v>
      </c>
      <c r="B15" s="164"/>
      <c r="C15" s="265" t="s">
        <v>46</v>
      </c>
      <c r="D15" s="265"/>
      <c r="E15" s="163"/>
      <c r="F15" s="163" t="s">
        <v>270</v>
      </c>
      <c r="G15" s="164"/>
      <c r="H15" s="165"/>
      <c r="I15" s="165"/>
    </row>
    <row r="16" spans="1:9" ht="18.75">
      <c r="A16" s="26"/>
      <c r="B16" s="24"/>
      <c r="C16" s="24"/>
      <c r="D16" s="24"/>
      <c r="E16" s="24"/>
      <c r="F16" s="24"/>
      <c r="G16" s="24"/>
      <c r="H16" s="24"/>
      <c r="I16" s="24"/>
    </row>
    <row r="18" ht="3" customHeight="1"/>
  </sheetData>
  <mergeCells count="11">
    <mergeCell ref="A8:H8"/>
    <mergeCell ref="A10:H10"/>
    <mergeCell ref="C15:D15"/>
    <mergeCell ref="C14:D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.31496062992125984" footer="0.31496062992125984"/>
  <pageSetup paperSize="9" scale="7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5"/>
  <sheetViews>
    <sheetView view="pageBreakPreview" zoomScale="80" zoomScaleNormal="100" zoomScaleSheetLayoutView="80" workbookViewId="0">
      <selection activeCell="A7" sqref="A7"/>
    </sheetView>
  </sheetViews>
  <sheetFormatPr defaultRowHeight="18.75"/>
  <cols>
    <col min="1" max="1" width="54.7109375" style="25" customWidth="1"/>
    <col min="2" max="2" width="12.5703125" style="24" customWidth="1"/>
    <col min="3" max="3" width="14.85546875" style="24" customWidth="1"/>
    <col min="4" max="4" width="16.140625" style="24" customWidth="1"/>
    <col min="5" max="5" width="15.140625" style="24" customWidth="1"/>
    <col min="6" max="6" width="15" style="24" customWidth="1"/>
    <col min="7" max="7" width="15.28515625" style="24" customWidth="1"/>
    <col min="8" max="16384" width="9.140625" style="25"/>
  </cols>
  <sheetData>
    <row r="1" spans="1:9" ht="33.75" customHeight="1">
      <c r="A1" s="390" t="s">
        <v>196</v>
      </c>
      <c r="B1" s="390"/>
      <c r="C1" s="390"/>
      <c r="D1" s="390"/>
      <c r="E1" s="390"/>
      <c r="F1" s="390"/>
      <c r="G1" s="390"/>
    </row>
    <row r="2" spans="1:9" ht="28.5" customHeight="1">
      <c r="A2" s="203"/>
      <c r="B2" s="204"/>
      <c r="C2" s="204"/>
      <c r="D2" s="203"/>
      <c r="E2" s="203"/>
      <c r="F2" s="203"/>
      <c r="G2" s="231" t="s">
        <v>217</v>
      </c>
    </row>
    <row r="3" spans="1:9" ht="60" customHeight="1">
      <c r="A3" s="232" t="s">
        <v>101</v>
      </c>
      <c r="B3" s="233" t="s">
        <v>7</v>
      </c>
      <c r="C3" s="208" t="s">
        <v>307</v>
      </c>
      <c r="D3" s="208" t="s">
        <v>296</v>
      </c>
      <c r="E3" s="208" t="s">
        <v>308</v>
      </c>
      <c r="F3" s="233" t="s">
        <v>218</v>
      </c>
      <c r="G3" s="234" t="s">
        <v>189</v>
      </c>
    </row>
    <row r="4" spans="1:9" ht="23.25" customHeight="1">
      <c r="A4" s="235">
        <v>1</v>
      </c>
      <c r="B4" s="236">
        <v>2</v>
      </c>
      <c r="C4" s="236">
        <v>3</v>
      </c>
      <c r="D4" s="236">
        <v>4</v>
      </c>
      <c r="E4" s="236">
        <v>5</v>
      </c>
      <c r="F4" s="236">
        <v>6</v>
      </c>
      <c r="G4" s="236">
        <v>7</v>
      </c>
    </row>
    <row r="5" spans="1:9" ht="44.25" customHeight="1">
      <c r="A5" s="237" t="s">
        <v>190</v>
      </c>
      <c r="B5" s="238">
        <v>6000</v>
      </c>
      <c r="C5" s="236"/>
      <c r="D5" s="251">
        <f>D6+D8</f>
        <v>7279</v>
      </c>
      <c r="E5" s="251">
        <f>E6+E8</f>
        <v>6378</v>
      </c>
      <c r="F5" s="251">
        <f>E5-D5</f>
        <v>-901</v>
      </c>
      <c r="G5" s="254">
        <f>(E5/D5)*100</f>
        <v>87.621926088748452</v>
      </c>
    </row>
    <row r="6" spans="1:9" ht="34.5" customHeight="1">
      <c r="A6" s="239" t="s">
        <v>191</v>
      </c>
      <c r="B6" s="240">
        <v>6010</v>
      </c>
      <c r="C6" s="240"/>
      <c r="D6" s="252">
        <v>7279</v>
      </c>
      <c r="E6" s="252">
        <v>6378</v>
      </c>
      <c r="F6" s="252">
        <f t="shared" ref="F6:F10" si="0">E6-D6</f>
        <v>-901</v>
      </c>
      <c r="G6" s="255">
        <f t="shared" ref="G6:G10" si="1">(E6/D6)*100</f>
        <v>87.621926088748452</v>
      </c>
    </row>
    <row r="7" spans="1:9" ht="36.75" customHeight="1">
      <c r="A7" s="224" t="s">
        <v>330</v>
      </c>
      <c r="B7" s="241"/>
      <c r="C7" s="241"/>
      <c r="D7" s="253">
        <v>7279</v>
      </c>
      <c r="E7" s="253">
        <v>6378</v>
      </c>
      <c r="F7" s="253">
        <f t="shared" si="0"/>
        <v>-901</v>
      </c>
      <c r="G7" s="254">
        <f t="shared" si="1"/>
        <v>87.621926088748452</v>
      </c>
    </row>
    <row r="8" spans="1:9" s="183" customFormat="1" ht="0.75" hidden="1" customHeight="1">
      <c r="A8" s="242" t="s">
        <v>192</v>
      </c>
      <c r="B8" s="243">
        <v>6020</v>
      </c>
      <c r="C8" s="243"/>
      <c r="D8" s="91"/>
      <c r="E8" s="91"/>
      <c r="F8" s="90">
        <f t="shared" si="0"/>
        <v>0</v>
      </c>
      <c r="G8" s="90" t="e">
        <f t="shared" si="1"/>
        <v>#DIV/0!</v>
      </c>
    </row>
    <row r="9" spans="1:9" ht="0.75" hidden="1" customHeight="1">
      <c r="A9" s="244"/>
      <c r="B9" s="236"/>
      <c r="C9" s="236"/>
      <c r="D9" s="90"/>
      <c r="E9" s="90"/>
      <c r="F9" s="90">
        <f t="shared" si="0"/>
        <v>0</v>
      </c>
      <c r="G9" s="90" t="e">
        <f t="shared" si="1"/>
        <v>#DIV/0!</v>
      </c>
    </row>
    <row r="10" spans="1:9" ht="0.75" hidden="1" customHeight="1">
      <c r="A10" s="244"/>
      <c r="B10" s="236"/>
      <c r="C10" s="236"/>
      <c r="D10" s="90"/>
      <c r="E10" s="90"/>
      <c r="F10" s="90">
        <f t="shared" si="0"/>
        <v>0</v>
      </c>
      <c r="G10" s="90" t="e">
        <f t="shared" si="1"/>
        <v>#DIV/0!</v>
      </c>
    </row>
    <row r="11" spans="1:9">
      <c r="A11" s="26"/>
      <c r="D11" s="227"/>
      <c r="E11" s="228"/>
      <c r="F11" s="228"/>
      <c r="G11" s="228"/>
    </row>
    <row r="12" spans="1:9" s="92" customFormat="1" ht="26.25" customHeight="1">
      <c r="A12" s="125" t="s">
        <v>267</v>
      </c>
      <c r="B12" s="126"/>
      <c r="C12" s="391"/>
      <c r="D12" s="391"/>
      <c r="E12" s="192"/>
      <c r="F12" s="127" t="s">
        <v>269</v>
      </c>
      <c r="G12" s="128"/>
    </row>
    <row r="13" spans="1:9" s="180" customFormat="1" ht="12.75">
      <c r="A13" s="193" t="s">
        <v>179</v>
      </c>
      <c r="B13" s="166"/>
      <c r="C13" s="272"/>
      <c r="D13" s="272"/>
      <c r="E13" s="193"/>
      <c r="F13" s="193" t="s">
        <v>270</v>
      </c>
      <c r="G13" s="166"/>
    </row>
    <row r="14" spans="1:9">
      <c r="A14" s="26"/>
      <c r="H14" s="24"/>
      <c r="I14" s="24"/>
    </row>
    <row r="15" spans="1:9">
      <c r="A15" s="26"/>
      <c r="D15" s="227"/>
      <c r="E15" s="228"/>
      <c r="F15" s="228"/>
      <c r="G15" s="228"/>
    </row>
    <row r="16" spans="1:9">
      <c r="A16" s="26"/>
      <c r="D16" s="227"/>
      <c r="E16" s="228"/>
      <c r="F16" s="228"/>
      <c r="G16" s="228"/>
    </row>
    <row r="17" spans="1:7">
      <c r="A17" s="26"/>
      <c r="D17" s="227"/>
      <c r="E17" s="228"/>
      <c r="F17" s="228"/>
      <c r="G17" s="228"/>
    </row>
    <row r="18" spans="1:7">
      <c r="A18" s="26"/>
      <c r="D18" s="227"/>
      <c r="E18" s="228"/>
      <c r="F18" s="228"/>
      <c r="G18" s="228"/>
    </row>
    <row r="19" spans="1:7">
      <c r="A19" s="26"/>
      <c r="D19" s="227"/>
      <c r="E19" s="228"/>
      <c r="F19" s="228"/>
      <c r="G19" s="228"/>
    </row>
    <row r="20" spans="1:7">
      <c r="A20" s="26"/>
      <c r="D20" s="227"/>
      <c r="E20" s="228"/>
      <c r="F20" s="228"/>
      <c r="G20" s="228"/>
    </row>
    <row r="21" spans="1:7">
      <c r="A21" s="26"/>
      <c r="D21" s="227"/>
      <c r="E21" s="228"/>
      <c r="F21" s="228"/>
      <c r="G21" s="228"/>
    </row>
    <row r="22" spans="1:7">
      <c r="A22" s="26"/>
      <c r="D22" s="227"/>
      <c r="E22" s="228"/>
      <c r="F22" s="228"/>
      <c r="G22" s="228"/>
    </row>
    <row r="23" spans="1:7">
      <c r="A23" s="26"/>
      <c r="D23" s="227"/>
      <c r="E23" s="228"/>
      <c r="F23" s="228"/>
      <c r="G23" s="228"/>
    </row>
    <row r="24" spans="1:7">
      <c r="A24" s="26"/>
      <c r="D24" s="227"/>
      <c r="E24" s="228"/>
      <c r="F24" s="228"/>
      <c r="G24" s="228"/>
    </row>
    <row r="25" spans="1:7">
      <c r="A25" s="26"/>
      <c r="D25" s="227"/>
      <c r="E25" s="228"/>
      <c r="F25" s="228"/>
      <c r="G25" s="228"/>
    </row>
    <row r="26" spans="1:7">
      <c r="A26" s="26"/>
      <c r="D26" s="227"/>
      <c r="E26" s="228"/>
      <c r="F26" s="228"/>
      <c r="G26" s="228"/>
    </row>
    <row r="27" spans="1:7">
      <c r="A27" s="26"/>
      <c r="D27" s="227"/>
      <c r="E27" s="228"/>
      <c r="F27" s="228"/>
      <c r="G27" s="228"/>
    </row>
    <row r="28" spans="1:7">
      <c r="A28" s="26"/>
      <c r="D28" s="227"/>
      <c r="E28" s="228"/>
      <c r="F28" s="228"/>
      <c r="G28" s="228"/>
    </row>
    <row r="29" spans="1:7">
      <c r="A29" s="26"/>
      <c r="D29" s="227"/>
      <c r="E29" s="228"/>
      <c r="F29" s="228"/>
      <c r="G29" s="228"/>
    </row>
    <row r="30" spans="1:7">
      <c r="A30" s="26"/>
      <c r="D30" s="227"/>
      <c r="E30" s="228"/>
      <c r="F30" s="228"/>
      <c r="G30" s="228"/>
    </row>
    <row r="31" spans="1:7">
      <c r="A31" s="26"/>
      <c r="D31" s="227"/>
      <c r="E31" s="228"/>
      <c r="F31" s="228"/>
      <c r="G31" s="228"/>
    </row>
    <row r="32" spans="1:7">
      <c r="A32" s="26"/>
      <c r="D32" s="227"/>
      <c r="E32" s="228"/>
      <c r="F32" s="228"/>
      <c r="G32" s="228"/>
    </row>
    <row r="33" spans="1:7">
      <c r="A33" s="26"/>
      <c r="D33" s="227"/>
      <c r="E33" s="228"/>
      <c r="F33" s="228"/>
      <c r="G33" s="228"/>
    </row>
    <row r="34" spans="1:7">
      <c r="A34" s="26"/>
      <c r="D34" s="227"/>
      <c r="E34" s="228"/>
      <c r="F34" s="228"/>
      <c r="G34" s="228"/>
    </row>
    <row r="35" spans="1:7">
      <c r="A35" s="26"/>
      <c r="D35" s="227"/>
      <c r="E35" s="228"/>
      <c r="F35" s="228"/>
      <c r="G35" s="228"/>
    </row>
    <row r="36" spans="1:7">
      <c r="A36" s="26"/>
      <c r="D36" s="227"/>
      <c r="E36" s="228"/>
      <c r="F36" s="228"/>
      <c r="G36" s="228"/>
    </row>
    <row r="37" spans="1:7">
      <c r="A37" s="26"/>
      <c r="D37" s="227"/>
      <c r="E37" s="228"/>
      <c r="F37" s="228"/>
      <c r="G37" s="228"/>
    </row>
    <row r="38" spans="1:7">
      <c r="A38" s="26"/>
      <c r="D38" s="227"/>
      <c r="E38" s="228"/>
      <c r="F38" s="228"/>
      <c r="G38" s="228"/>
    </row>
    <row r="39" spans="1:7">
      <c r="A39" s="26"/>
      <c r="D39" s="227"/>
      <c r="E39" s="228"/>
      <c r="F39" s="228"/>
      <c r="G39" s="228"/>
    </row>
    <row r="40" spans="1:7">
      <c r="A40" s="26"/>
      <c r="D40" s="227"/>
      <c r="E40" s="228"/>
      <c r="F40" s="228"/>
      <c r="G40" s="228"/>
    </row>
    <row r="41" spans="1:7">
      <c r="A41" s="26"/>
      <c r="D41" s="227"/>
      <c r="E41" s="228"/>
      <c r="F41" s="228"/>
      <c r="G41" s="228"/>
    </row>
    <row r="42" spans="1:7">
      <c r="A42" s="26"/>
      <c r="D42" s="227"/>
      <c r="E42" s="228"/>
      <c r="F42" s="228"/>
      <c r="G42" s="228"/>
    </row>
    <row r="43" spans="1:7">
      <c r="A43" s="26"/>
      <c r="D43" s="227"/>
      <c r="E43" s="228"/>
      <c r="F43" s="228"/>
      <c r="G43" s="228"/>
    </row>
    <row r="44" spans="1:7">
      <c r="A44" s="26"/>
      <c r="D44" s="227"/>
      <c r="E44" s="228"/>
      <c r="F44" s="228"/>
      <c r="G44" s="228"/>
    </row>
    <row r="45" spans="1:7">
      <c r="A45" s="26"/>
      <c r="D45" s="227"/>
      <c r="E45" s="228"/>
      <c r="F45" s="228"/>
      <c r="G45" s="228"/>
    </row>
    <row r="46" spans="1:7">
      <c r="A46" s="26"/>
      <c r="D46" s="227"/>
      <c r="E46" s="228"/>
      <c r="F46" s="228"/>
      <c r="G46" s="228"/>
    </row>
    <row r="47" spans="1:7">
      <c r="A47" s="26"/>
      <c r="D47" s="227"/>
      <c r="E47" s="228"/>
      <c r="F47" s="228"/>
      <c r="G47" s="228"/>
    </row>
    <row r="48" spans="1:7">
      <c r="A48" s="26"/>
      <c r="D48" s="227"/>
      <c r="E48" s="228"/>
      <c r="F48" s="228"/>
      <c r="G48" s="228"/>
    </row>
    <row r="49" spans="1:7">
      <c r="A49" s="26"/>
      <c r="D49" s="227"/>
      <c r="E49" s="228"/>
      <c r="F49" s="228"/>
      <c r="G49" s="228"/>
    </row>
    <row r="50" spans="1:7">
      <c r="A50" s="26"/>
      <c r="D50" s="227"/>
      <c r="E50" s="228"/>
      <c r="F50" s="228"/>
      <c r="G50" s="228"/>
    </row>
    <row r="51" spans="1:7">
      <c r="A51" s="26"/>
      <c r="D51" s="227"/>
      <c r="E51" s="228"/>
      <c r="F51" s="228"/>
      <c r="G51" s="228"/>
    </row>
    <row r="52" spans="1:7">
      <c r="A52" s="26"/>
      <c r="D52" s="227"/>
      <c r="E52" s="228"/>
      <c r="F52" s="228"/>
      <c r="G52" s="228"/>
    </row>
    <row r="53" spans="1:7">
      <c r="A53" s="26"/>
      <c r="D53" s="227"/>
      <c r="E53" s="228"/>
      <c r="F53" s="228"/>
      <c r="G53" s="228"/>
    </row>
    <row r="54" spans="1:7">
      <c r="A54" s="26"/>
      <c r="D54" s="227"/>
      <c r="E54" s="228"/>
      <c r="F54" s="228"/>
      <c r="G54" s="228"/>
    </row>
    <row r="55" spans="1:7">
      <c r="A55" s="26"/>
      <c r="D55" s="227"/>
      <c r="E55" s="228"/>
      <c r="F55" s="228"/>
      <c r="G55" s="228"/>
    </row>
    <row r="56" spans="1:7">
      <c r="A56" s="26"/>
      <c r="D56" s="227"/>
      <c r="E56" s="228"/>
      <c r="F56" s="228"/>
      <c r="G56" s="228"/>
    </row>
    <row r="57" spans="1:7">
      <c r="A57" s="26"/>
      <c r="D57" s="227"/>
      <c r="E57" s="228"/>
      <c r="F57" s="228"/>
      <c r="G57" s="228"/>
    </row>
    <row r="58" spans="1:7">
      <c r="A58" s="26"/>
      <c r="D58" s="227"/>
      <c r="E58" s="228"/>
      <c r="F58" s="228"/>
      <c r="G58" s="228"/>
    </row>
    <row r="59" spans="1:7">
      <c r="A59" s="26"/>
      <c r="D59" s="227"/>
      <c r="E59" s="228"/>
      <c r="F59" s="228"/>
      <c r="G59" s="228"/>
    </row>
    <row r="60" spans="1:7">
      <c r="A60" s="26"/>
      <c r="D60" s="227"/>
      <c r="E60" s="228"/>
      <c r="F60" s="228"/>
      <c r="G60" s="228"/>
    </row>
    <row r="61" spans="1:7">
      <c r="A61" s="26"/>
      <c r="D61" s="227"/>
      <c r="E61" s="228"/>
      <c r="F61" s="228"/>
      <c r="G61" s="228"/>
    </row>
    <row r="62" spans="1:7">
      <c r="A62" s="26"/>
      <c r="D62" s="227"/>
      <c r="E62" s="228"/>
      <c r="F62" s="228"/>
      <c r="G62" s="228"/>
    </row>
    <row r="63" spans="1:7">
      <c r="A63" s="26"/>
      <c r="D63" s="227"/>
      <c r="E63" s="228"/>
      <c r="F63" s="228"/>
      <c r="G63" s="228"/>
    </row>
    <row r="64" spans="1:7">
      <c r="A64" s="26"/>
      <c r="D64" s="227"/>
      <c r="E64" s="228"/>
      <c r="F64" s="228"/>
      <c r="G64" s="228"/>
    </row>
    <row r="65" spans="1:7">
      <c r="A65" s="26"/>
      <c r="D65" s="227"/>
      <c r="E65" s="228"/>
      <c r="F65" s="228"/>
      <c r="G65" s="228"/>
    </row>
    <row r="66" spans="1:7">
      <c r="A66" s="26"/>
      <c r="D66" s="227"/>
      <c r="E66" s="228"/>
      <c r="F66" s="228"/>
      <c r="G66" s="228"/>
    </row>
    <row r="67" spans="1:7">
      <c r="A67" s="26"/>
      <c r="D67" s="227"/>
      <c r="E67" s="228"/>
      <c r="F67" s="228"/>
      <c r="G67" s="228"/>
    </row>
    <row r="68" spans="1:7">
      <c r="A68" s="26"/>
    </row>
    <row r="69" spans="1:7">
      <c r="A69" s="207"/>
    </row>
    <row r="70" spans="1:7">
      <c r="A70" s="207"/>
    </row>
    <row r="71" spans="1:7">
      <c r="A71" s="207"/>
    </row>
    <row r="72" spans="1:7">
      <c r="A72" s="207"/>
    </row>
    <row r="73" spans="1:7">
      <c r="A73" s="207"/>
    </row>
    <row r="74" spans="1:7">
      <c r="A74" s="207"/>
    </row>
    <row r="75" spans="1:7">
      <c r="A75" s="207"/>
    </row>
    <row r="76" spans="1:7">
      <c r="A76" s="207"/>
    </row>
    <row r="77" spans="1:7">
      <c r="A77" s="207"/>
    </row>
    <row r="78" spans="1:7">
      <c r="A78" s="207"/>
    </row>
    <row r="79" spans="1:7">
      <c r="A79" s="207"/>
    </row>
    <row r="80" spans="1:7">
      <c r="A80" s="207"/>
    </row>
    <row r="81" spans="1:1">
      <c r="A81" s="207"/>
    </row>
    <row r="82" spans="1:1">
      <c r="A82" s="207"/>
    </row>
    <row r="83" spans="1:1">
      <c r="A83" s="207"/>
    </row>
    <row r="84" spans="1:1">
      <c r="A84" s="207"/>
    </row>
    <row r="85" spans="1:1">
      <c r="A85" s="207"/>
    </row>
    <row r="86" spans="1:1">
      <c r="A86" s="207"/>
    </row>
    <row r="87" spans="1:1">
      <c r="A87" s="207"/>
    </row>
    <row r="88" spans="1:1">
      <c r="A88" s="207"/>
    </row>
    <row r="89" spans="1:1">
      <c r="A89" s="207"/>
    </row>
    <row r="90" spans="1:1">
      <c r="A90" s="207"/>
    </row>
    <row r="91" spans="1:1">
      <c r="A91" s="207"/>
    </row>
    <row r="92" spans="1:1">
      <c r="A92" s="207"/>
    </row>
    <row r="93" spans="1:1">
      <c r="A93" s="207"/>
    </row>
    <row r="94" spans="1:1">
      <c r="A94" s="207"/>
    </row>
    <row r="95" spans="1:1">
      <c r="A95" s="207"/>
    </row>
    <row r="96" spans="1:1">
      <c r="A96" s="207"/>
    </row>
    <row r="97" spans="1:1">
      <c r="A97" s="207"/>
    </row>
    <row r="98" spans="1:1">
      <c r="A98" s="207"/>
    </row>
    <row r="99" spans="1:1">
      <c r="A99" s="207"/>
    </row>
    <row r="100" spans="1:1">
      <c r="A100" s="207"/>
    </row>
    <row r="101" spans="1:1">
      <c r="A101" s="207"/>
    </row>
    <row r="102" spans="1:1">
      <c r="A102" s="207"/>
    </row>
    <row r="103" spans="1:1">
      <c r="A103" s="207"/>
    </row>
    <row r="104" spans="1:1">
      <c r="A104" s="207"/>
    </row>
    <row r="105" spans="1:1">
      <c r="A105" s="207"/>
    </row>
    <row r="106" spans="1:1">
      <c r="A106" s="207"/>
    </row>
    <row r="107" spans="1:1">
      <c r="A107" s="207"/>
    </row>
    <row r="108" spans="1:1">
      <c r="A108" s="207"/>
    </row>
    <row r="109" spans="1:1">
      <c r="A109" s="207"/>
    </row>
    <row r="110" spans="1:1">
      <c r="A110" s="207"/>
    </row>
    <row r="111" spans="1:1">
      <c r="A111" s="207"/>
    </row>
    <row r="112" spans="1:1">
      <c r="A112" s="207"/>
    </row>
    <row r="113" spans="1:1">
      <c r="A113" s="207"/>
    </row>
    <row r="114" spans="1:1">
      <c r="A114" s="207"/>
    </row>
    <row r="115" spans="1:1">
      <c r="A115" s="207"/>
    </row>
    <row r="116" spans="1:1">
      <c r="A116" s="207"/>
    </row>
    <row r="117" spans="1:1">
      <c r="A117" s="207"/>
    </row>
    <row r="118" spans="1:1">
      <c r="A118" s="207"/>
    </row>
    <row r="119" spans="1:1">
      <c r="A119" s="207"/>
    </row>
    <row r="120" spans="1:1">
      <c r="A120" s="207"/>
    </row>
    <row r="121" spans="1:1">
      <c r="A121" s="207"/>
    </row>
    <row r="122" spans="1:1">
      <c r="A122" s="207"/>
    </row>
    <row r="123" spans="1:1">
      <c r="A123" s="207"/>
    </row>
    <row r="124" spans="1:1">
      <c r="A124" s="207"/>
    </row>
    <row r="125" spans="1:1">
      <c r="A125" s="207"/>
    </row>
    <row r="126" spans="1:1">
      <c r="A126" s="207"/>
    </row>
    <row r="127" spans="1:1">
      <c r="A127" s="207"/>
    </row>
    <row r="128" spans="1:1">
      <c r="A128" s="207"/>
    </row>
    <row r="129" spans="1:1">
      <c r="A129" s="207"/>
    </row>
    <row r="130" spans="1:1">
      <c r="A130" s="207"/>
    </row>
    <row r="131" spans="1:1">
      <c r="A131" s="207"/>
    </row>
    <row r="132" spans="1:1">
      <c r="A132" s="207"/>
    </row>
    <row r="133" spans="1:1">
      <c r="A133" s="207"/>
    </row>
    <row r="134" spans="1:1">
      <c r="A134" s="207"/>
    </row>
    <row r="135" spans="1:1">
      <c r="A135" s="207"/>
    </row>
    <row r="136" spans="1:1">
      <c r="A136" s="207"/>
    </row>
    <row r="137" spans="1:1">
      <c r="A137" s="207"/>
    </row>
    <row r="138" spans="1:1">
      <c r="A138" s="207"/>
    </row>
    <row r="139" spans="1:1">
      <c r="A139" s="207"/>
    </row>
    <row r="140" spans="1:1">
      <c r="A140" s="207"/>
    </row>
    <row r="141" spans="1:1">
      <c r="A141" s="207"/>
    </row>
    <row r="142" spans="1:1">
      <c r="A142" s="207"/>
    </row>
    <row r="143" spans="1:1">
      <c r="A143" s="207"/>
    </row>
    <row r="144" spans="1:1">
      <c r="A144" s="207"/>
    </row>
    <row r="145" spans="1:1">
      <c r="A145" s="207"/>
    </row>
    <row r="146" spans="1:1">
      <c r="A146" s="207"/>
    </row>
    <row r="147" spans="1:1">
      <c r="A147" s="207"/>
    </row>
    <row r="148" spans="1:1">
      <c r="A148" s="207"/>
    </row>
    <row r="149" spans="1:1">
      <c r="A149" s="207"/>
    </row>
    <row r="150" spans="1:1">
      <c r="A150" s="207"/>
    </row>
    <row r="151" spans="1:1">
      <c r="A151" s="207"/>
    </row>
    <row r="152" spans="1:1">
      <c r="A152" s="207"/>
    </row>
    <row r="153" spans="1:1">
      <c r="A153" s="207"/>
    </row>
    <row r="154" spans="1:1">
      <c r="A154" s="207"/>
    </row>
    <row r="155" spans="1:1">
      <c r="A155" s="207"/>
    </row>
    <row r="156" spans="1:1">
      <c r="A156" s="207"/>
    </row>
    <row r="157" spans="1:1">
      <c r="A157" s="207"/>
    </row>
    <row r="158" spans="1:1">
      <c r="A158" s="207"/>
    </row>
    <row r="159" spans="1:1">
      <c r="A159" s="207"/>
    </row>
    <row r="160" spans="1:1">
      <c r="A160" s="207"/>
    </row>
    <row r="161" spans="1:1">
      <c r="A161" s="207"/>
    </row>
    <row r="162" spans="1:1">
      <c r="A162" s="207"/>
    </row>
    <row r="163" spans="1:1">
      <c r="A163" s="207"/>
    </row>
    <row r="164" spans="1:1">
      <c r="A164" s="207"/>
    </row>
    <row r="165" spans="1:1">
      <c r="A165" s="207"/>
    </row>
    <row r="166" spans="1:1">
      <c r="A166" s="207"/>
    </row>
    <row r="167" spans="1:1">
      <c r="A167" s="207"/>
    </row>
    <row r="168" spans="1:1">
      <c r="A168" s="207"/>
    </row>
    <row r="169" spans="1:1">
      <c r="A169" s="207"/>
    </row>
    <row r="170" spans="1:1">
      <c r="A170" s="207"/>
    </row>
    <row r="171" spans="1:1">
      <c r="A171" s="207"/>
    </row>
    <row r="172" spans="1:1">
      <c r="A172" s="207"/>
    </row>
    <row r="173" spans="1:1">
      <c r="A173" s="207"/>
    </row>
    <row r="174" spans="1:1">
      <c r="A174" s="207"/>
    </row>
    <row r="175" spans="1:1">
      <c r="A175" s="207"/>
    </row>
    <row r="176" spans="1:1">
      <c r="A176" s="207"/>
    </row>
    <row r="177" spans="1:1">
      <c r="A177" s="207"/>
    </row>
    <row r="178" spans="1:1">
      <c r="A178" s="207"/>
    </row>
    <row r="179" spans="1:1">
      <c r="A179" s="207"/>
    </row>
    <row r="180" spans="1:1">
      <c r="A180" s="207"/>
    </row>
    <row r="181" spans="1:1">
      <c r="A181" s="207"/>
    </row>
    <row r="182" spans="1:1">
      <c r="A182" s="207"/>
    </row>
    <row r="183" spans="1:1">
      <c r="A183" s="207"/>
    </row>
    <row r="184" spans="1:1">
      <c r="A184" s="207"/>
    </row>
    <row r="185" spans="1:1">
      <c r="A185" s="207"/>
    </row>
    <row r="186" spans="1:1">
      <c r="A186" s="207"/>
    </row>
    <row r="187" spans="1:1">
      <c r="A187" s="207"/>
    </row>
    <row r="188" spans="1:1">
      <c r="A188" s="207"/>
    </row>
    <row r="189" spans="1:1">
      <c r="A189" s="207"/>
    </row>
    <row r="190" spans="1:1">
      <c r="A190" s="207"/>
    </row>
    <row r="191" spans="1:1">
      <c r="A191" s="207"/>
    </row>
    <row r="192" spans="1:1">
      <c r="A192" s="207"/>
    </row>
    <row r="193" spans="1:1">
      <c r="A193" s="207"/>
    </row>
    <row r="194" spans="1:1">
      <c r="A194" s="207"/>
    </row>
    <row r="195" spans="1:1">
      <c r="A195" s="207"/>
    </row>
    <row r="196" spans="1:1">
      <c r="A196" s="207"/>
    </row>
    <row r="197" spans="1:1">
      <c r="A197" s="207"/>
    </row>
    <row r="198" spans="1:1">
      <c r="A198" s="207"/>
    </row>
    <row r="199" spans="1:1">
      <c r="A199" s="207"/>
    </row>
    <row r="200" spans="1:1">
      <c r="A200" s="207"/>
    </row>
    <row r="201" spans="1:1">
      <c r="A201" s="207"/>
    </row>
    <row r="202" spans="1:1">
      <c r="A202" s="207"/>
    </row>
    <row r="203" spans="1:1">
      <c r="A203" s="207"/>
    </row>
    <row r="204" spans="1:1">
      <c r="A204" s="207"/>
    </row>
    <row r="205" spans="1:1">
      <c r="A205" s="207"/>
    </row>
    <row r="206" spans="1:1">
      <c r="A206" s="207"/>
    </row>
    <row r="207" spans="1:1">
      <c r="A207" s="207"/>
    </row>
    <row r="208" spans="1:1">
      <c r="A208" s="207"/>
    </row>
    <row r="209" spans="1:1">
      <c r="A209" s="207"/>
    </row>
    <row r="210" spans="1:1">
      <c r="A210" s="207"/>
    </row>
    <row r="211" spans="1:1">
      <c r="A211" s="207"/>
    </row>
    <row r="212" spans="1:1">
      <c r="A212" s="207"/>
    </row>
    <row r="213" spans="1:1">
      <c r="A213" s="207"/>
    </row>
    <row r="214" spans="1:1">
      <c r="A214" s="207"/>
    </row>
    <row r="215" spans="1:1">
      <c r="A215" s="207"/>
    </row>
    <row r="216" spans="1:1">
      <c r="A216" s="207"/>
    </row>
    <row r="217" spans="1:1">
      <c r="A217" s="207"/>
    </row>
    <row r="218" spans="1:1">
      <c r="A218" s="207"/>
    </row>
    <row r="219" spans="1:1">
      <c r="A219" s="207"/>
    </row>
    <row r="220" spans="1:1">
      <c r="A220" s="207"/>
    </row>
    <row r="221" spans="1:1">
      <c r="A221" s="207"/>
    </row>
    <row r="222" spans="1:1">
      <c r="A222" s="207"/>
    </row>
    <row r="223" spans="1:1">
      <c r="A223" s="207"/>
    </row>
    <row r="224" spans="1:1">
      <c r="A224" s="207"/>
    </row>
    <row r="225" spans="1:1">
      <c r="A225" s="207"/>
    </row>
    <row r="226" spans="1:1">
      <c r="A226" s="207"/>
    </row>
    <row r="227" spans="1:1">
      <c r="A227" s="207"/>
    </row>
    <row r="228" spans="1:1">
      <c r="A228" s="207"/>
    </row>
    <row r="229" spans="1:1">
      <c r="A229" s="207"/>
    </row>
    <row r="230" spans="1:1">
      <c r="A230" s="207"/>
    </row>
    <row r="231" spans="1:1">
      <c r="A231" s="207"/>
    </row>
    <row r="232" spans="1:1">
      <c r="A232" s="207"/>
    </row>
    <row r="233" spans="1:1">
      <c r="A233" s="207"/>
    </row>
    <row r="234" spans="1:1">
      <c r="A234" s="207"/>
    </row>
    <row r="235" spans="1:1">
      <c r="A235" s="207"/>
    </row>
  </sheetData>
  <mergeCells count="3">
    <mergeCell ref="A1:G1"/>
    <mergeCell ref="C12:D12"/>
    <mergeCell ref="C13:D13"/>
  </mergeCells>
  <pageMargins left="0.59055118110236227" right="0.59055118110236227" top="0.98425196850393704" bottom="0.59055118110236227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I. Фін результат</vt:lpstr>
      <vt:lpstr>Розшифровка фінрезультати</vt:lpstr>
      <vt:lpstr>ІІ. Розр. з бюджетом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2022-08-05T10:01:11Z</cp:lastPrinted>
  <dcterms:created xsi:type="dcterms:W3CDTF">2003-03-13T16:00:22Z</dcterms:created>
  <dcterms:modified xsi:type="dcterms:W3CDTF">2023-01-05T13:19:35Z</dcterms:modified>
</cp:coreProperties>
</file>